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11.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12.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3.xml" ContentType="application/vnd.openxmlformats-officedocument.drawing+xml"/>
  <Override PartName="/xl/charts/chart2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wearestartingwearestarting/Dropbox/WeAreStarting Dashboard/Consulenza/Fondo Rilancio/Pradella Sistemi/Richieste in corso/Integrazioni 202211/"/>
    </mc:Choice>
  </mc:AlternateContent>
  <xr:revisionPtr revIDLastSave="0" documentId="8_{BDE8B399-87F1-344C-9597-E98559D0A246}" xr6:coauthVersionLast="36" xr6:coauthVersionMax="36" xr10:uidLastSave="{00000000-0000-0000-0000-000000000000}"/>
  <bookViews>
    <workbookView xWindow="1280" yWindow="500" windowWidth="20740" windowHeight="11160" tabRatio="500" firstSheet="6" activeTab="10" xr2:uid="{00000000-000D-0000-FFFF-FFFF00000000}"/>
  </bookViews>
  <sheets>
    <sheet name="SETTING" sheetId="1" r:id="rId1"/>
    <sheet name="INPUT_SP" sheetId="2" r:id="rId2"/>
    <sheet name="INPUT_CE" sheetId="3" r:id="rId3"/>
    <sheet name="INVESTIMENTI" sheetId="4" r:id="rId4"/>
    <sheet name="FONTI_DI_FINANZIAMENTO" sheetId="5" r:id="rId5"/>
    <sheet name="RICAVI_COSTI_GESTIONE" sheetId="6" r:id="rId6"/>
    <sheet name="GESTIONE_CREDITI_DEBITI" sheetId="7" r:id="rId7"/>
    <sheet name="STATO_PATRIMONIALE" sheetId="8" r:id="rId8"/>
    <sheet name="CONTO_ECONOMICO" sheetId="9" r:id="rId9"/>
    <sheet name="CE Mensile" sheetId="10" r:id="rId10"/>
    <sheet name="KPI" sheetId="11" r:id="rId11"/>
    <sheet name="FTE" sheetId="12" r:id="rId12"/>
    <sheet name="CASH_FLOW" sheetId="13" r:id="rId13"/>
    <sheet name="PFN" sheetId="14" r:id="rId14"/>
    <sheet name="RATING" sheetId="15" r:id="rId15"/>
    <sheet name="INDICI" sheetId="16" r:id="rId16"/>
    <sheet name="VALUTAZIONE_PERFORMANCE" sheetId="17" r:id="rId17"/>
    <sheet name="FINANCIAL_HIGHLIGHTS" sheetId="18" r:id="rId18"/>
    <sheet name="ANALISI_FINANZIARIA_PROGETTO" sheetId="19" r:id="rId19"/>
    <sheet name="CASSA_MENSILE" sheetId="20" r:id="rId20"/>
    <sheet name="RATING_MCC" sheetId="21" r:id="rId21"/>
  </sheets>
  <definedNames>
    <definedName name="altri_deb_fin_n_1">OFFSET(FINANCIAL_HIGHLIGHTS!$C$82,0,0,1,SETTING!$D$10+SETTING!$D$14-1)</definedName>
    <definedName name="anni_grafici_2cons">OFFSET(PFN!$C$4,0,0,1,10-COUNTBLANK(PFN!$C$4:$L$4))</definedName>
    <definedName name="anni_grafici_fh">OFFSET(FINANCIAL_HIGHLIGHTS!$C$6,0,IF(ISNUMBER(FINANCIAL_HIGHLIGHTS!$C$8),0,1),1,COUNT(FINANCIAL_HIGHLIGHTS!$C$8:$L$8))</definedName>
    <definedName name="anni_grafici_indici">OFFSET(INDICI!$C$7,0,0,1,MIN(SETTING!$D$14+1,6))</definedName>
    <definedName name="anni_grafici_n_1">OFFSET(CASH_FLOW!$C$4,0,0,1,SETTING!$D$10+SETTING!$D$14-1)</definedName>
    <definedName name="anni_grafici_prev">OFFSET(CASH_FLOW!$C$65,0,0,1,SETTING!$D$14)</definedName>
    <definedName name="anni_grafici_tutti">OFFSET(ANALISI_FINANZIARIA_PROGETTO!$I$5,0,0,1,SETTING!$D$10+SETTING!$D$14)</definedName>
    <definedName name="anni_grafico_sp">OFFSET(STATO_PATRIMONIALE!$C$153,0,0,1,3*SETTING!$D$14-1)</definedName>
    <definedName name="anni_rif_comm" localSheetId="10">OFFSET(#REF!,0,0,#REF!,1)</definedName>
    <definedName name="anni_rif_comm">OFFSET(#REF!,0,0,#REF!,1)</definedName>
    <definedName name="anni_wacc" localSheetId="10">OFFSET(#REF!,0,0,#REF!+1,1)</definedName>
    <definedName name="anni_wacc">OFFSET(#REF!,0,0,#REF!+1,1)</definedName>
    <definedName name="anscount">1</definedName>
    <definedName name="att_lungo_sp">OFFSET(STATO_PATRIMONIALE!$C$154,0,0,1,3*SETTING!$D$14-1)</definedName>
    <definedName name="banche_breve_n_1">OFFSET(FINANCIAL_HIGHLIGHTS!$C$80,0,0,1,SETTING!$D$10+SETTING!$D$14-1)</definedName>
    <definedName name="ccn_tutti">OFFSET(INDICI!$C$96,0,0,1,SETTING!$D$10+SETTING!$D$14)</definedName>
    <definedName name="d_e">OFFSET(INDICI!$P$36,0,0,1,SETTING!$D$10+SETTING!$D$14)</definedName>
    <definedName name="deb_breve_sp">OFFSET(STATO_PATRIMONIALE!$C$160,0,0,1,3*SETTING!$D$14-1)</definedName>
    <definedName name="deb_lungo_sp">OFFSET(STATO_PATRIMONIALE!$C$159,0,0,1,3*SETTING!$D$14-1)</definedName>
    <definedName name="dscr">OFFSET(ANALISI_FINANZIARIA_PROGETTO!$I$32,0,0,1,SETTING!$D$14)</definedName>
    <definedName name="dscr_cndcec">OFFSET(ANALISI_FINANZIARIA_PROGETTO!$I$34,0,0,1,SETTING!$D$14)</definedName>
    <definedName name="ebit_fh">OFFSET(FINANCIAL_HIGHLIGHTS!$D$25,0,0,1,SETTING!$D$10+SETTING!$D$14-1)</definedName>
    <definedName name="ebit_n_1">OFFSET(INDICI!$D$49,0,0,1,SETTING!$D$10+SETTING!$D$14-1)</definedName>
    <definedName name="ebit_of">OFFSET(INDICI!$P$57,0,0,1,SETTING!$D$10+SETTING!$D$14)</definedName>
    <definedName name="ebit_prev">OFFSET(ANALISI_FINANZIARIA_PROGETTO!$L$7,0,0,1,SETTING!$D$14)</definedName>
    <definedName name="ebit_tutti">OFFSET(ANALISI_FINANZIARIA_PROGETTO!$I$7,0,0,1,SETTING!$D$10+SETTING!$D$14)</definedName>
    <definedName name="fc_azion_prev">OFFSET(CASH_FLOW!$C$70,0,0,1,SETTING!$D$14)</definedName>
    <definedName name="fc_netto">OFFSET(CASH_FLOW!$C$51,0,0,1,SETTING!$D$10+SETTING!$D$14-1)</definedName>
    <definedName name="fc_netto_prev">OFFSET(CASH_FLOW!$C$69,0,0,1,SETTING!$D$14)</definedName>
    <definedName name="fca_fh">OFFSET(FINANCIAL_HIGHLIGHTS!$C$13,0,0,1,SETTING!$D$10+SETTING!$D$14-1)</definedName>
    <definedName name="fcgc_fh">OFFSET(FINANCIAL_HIGHLIGHTS!$C$10,0,0,1,SETTING!$D$10+SETTING!$D$14-1)</definedName>
    <definedName name="fcgc_of">OFFSET(INDICI!$P$76,0,0,1,SETTING!$D$10+SETTING!$D$14)</definedName>
    <definedName name="fco">OFFSET(CASH_FLOW!$C$48,0,0,1,SETTING!$D$10+SETTING!$D$14-1)</definedName>
    <definedName name="fco_fh">OFFSET(FINANCIAL_HIGHLIGHTS!$C$11,0,0,1,SETTING!$D$10+SETTING!$D$14-1)</definedName>
    <definedName name="fco_indici">OFFSET(INDICI!$C$52,0,0,1,MIN(SETTING!$D$14+1,6))</definedName>
    <definedName name="fco_lordo">OFFSET(CASH_FLOW!$C$45,0,0,1,SETTING!$D$10+SETTING!$D$14-1)</definedName>
    <definedName name="fco_lordo_prev">OFFSET(CASH_FLOW!$C$67,0,0,1,SETTING!$D$14)</definedName>
    <definedName name="fco_prev">OFFSET(CASH_FLOW!$C$68,0,0,1,SETTING!$D$14)</definedName>
    <definedName name="fin_soci_n_1">OFFSET(FINANCIAL_HIGHLIGHTS!$C$81,0,0,1,SETTING!$D$10+SETTING!$D$14-1)</definedName>
    <definedName name="LEASING" localSheetId="15">{#N/A,#N/A,TRUE,"Attivo";#N/A,#N/A,TRUE,"Passivo";#N/A,#N/A,TRUE,"Conto Economico"}</definedName>
    <definedName name="leasing_n_1">OFFSET(FINANCIAL_HIGHLIGHTS!$C$83,0,0,1,SETTING!$D$10+SETTING!$D$14-1)</definedName>
    <definedName name="leverage">OFFSET(INDICI!$P$26,0,0,1,SETTING!$D$10+SETTING!$D$14)</definedName>
    <definedName name="liq_diff_sp">OFFSET(STATO_PATRIMONIALE!$C$156,0,0,1,3*SETTING!$D$14-1)</definedName>
    <definedName name="liq_imm_sp">OFFSET(STATO_PATRIMONIALE!$C$157,0,0,1,3*SETTING!$D$14-1)</definedName>
    <definedName name="llcr">OFFSET(ANALISI_FINANZIARIA_PROGETTO!$I$33,0,0,1,SETTING!$D$14)</definedName>
    <definedName name="marg_strutt_tutti">OFFSET(INDICI!$C$67,0,0,1,SETTING!$D$10+SETTING!$D$14)</definedName>
    <definedName name="marg_tes_tutti">OFFSET(INDICI!$C$57,0,0,1,SETTING!$D$10+SETTING!$D$14)</definedName>
    <definedName name="mol_fh">OFFSET(FINANCIAL_HIGHLIGHTS!$D$24,0,0,1,SETTING!$D$10+SETTING!$D$14-1)</definedName>
    <definedName name="mol_n_1">OFFSET(INDICI!$D$48,0,0,1,SETTING!$D$10+SETTING!$D$14-1)</definedName>
    <definedName name="mol_pfn">OFFSET(INDICI!$P$67,0,0,1,SETTING!$D$10+SETTING!$D$14)</definedName>
    <definedName name="mol_prev">OFFSET(STATO_PATRIMONIALE!$F$151,0,0,1,SETTING!$D$14)</definedName>
    <definedName name="mol_tutti">OFFSET(STATO_PATRIMONIALE!$C$151,0,0,1,SETTING!$D$10+SETTING!$D$14)</definedName>
    <definedName name="mutui_n_1">OFFSET(FINANCIAL_HIGHLIGHTS!$C$79,0,0,1,SETTING!$D$10+SETTING!$D$14-1)</definedName>
    <definedName name="Numero_di_pagamenti" localSheetId="10">MATCH(0.01,[0]!sal_fin,-1)+1</definedName>
    <definedName name="Numero_di_pagamenti">MATCH(0.01,[0]!sal_fin,-1)+1</definedName>
    <definedName name="oneri_fin_tutti">OFFSET(INDICI!$P$53,0,0,1,SETTING!$D$10+SETTING!$D$14)</definedName>
    <definedName name="pfn">OFFSET(INDICI!$Q$44,0,0,1,SETTING!$D$10+SETTING!$D$14-1)</definedName>
    <definedName name="pfn_2cons">OFFSET(PFN!$C$19,0,0,1,10-COUNTBLANK(PFN!$C$19:$L$19))</definedName>
    <definedName name="pfn_fh">OFFSET(FINANCIAL_HIGHLIGHTS!$C$70,0,0,1,SETTING!$D$10+SETTING!$D$14-1)</definedName>
    <definedName name="pfn_mol">OFFSET(INDICI!$P$86,0,0,1,SETTING!$D$10+SETTING!$D$14)</definedName>
    <definedName name="pfn_ricavi">OFFSET(INDICI!$P$96,0,0,1,SETTING!$D$10+SETTING!$D$14)</definedName>
    <definedName name="pn_sp">OFFSET(STATO_PATRIMONIALE!$C$158,0,0,1,3*SETTING!$D$14-1)</definedName>
    <definedName name="pwoefù" localSheetId="15">{#N/A,#N/A,TRUE,"Proposal";#N/A,#N/A,TRUE,"Assumptions";#N/A,#N/A,TRUE,"Net Income";#N/A,#N/A,TRUE,"Balsheet";#N/A,#N/A,TRUE,"Capex";#N/A,#N/A,TRUE,"Volumes";#N/A,#N/A,TRUE,"Revenues";#N/A,#N/A,TRUE,"Var.Costs";#N/A,#N/A,TRUE,"Personnel";#N/A,#N/A,TRUE,"Other costs";#N/A,#N/A,TRUE,"MKTG and G&amp;A"}</definedName>
    <definedName name="pwoefù">{#N/A,#N/A,TRUE,"Proposal";#N/A,#N/A,TRUE,"Assumptions";#N/A,#N/A,TRUE,"Net Income";#N/A,#N/A,TRUE,"Balsheet";#N/A,#N/A,TRUE,"Capex";#N/A,#N/A,TRUE,"Volumes";#N/A,#N/A,TRUE,"Revenues";#N/A,#N/A,TRUE,"Var.Costs";#N/A,#N/A,TRUE,"Personnel";#N/A,#N/A,TRUE,"Other costs";#N/A,#N/A,TRUE,"MKTG and G&amp;A"}</definedName>
    <definedName name="ricavi_1">OFFSET(INDICI!$D$46,0,0,1,SETTING!$D$10+SETTING!$D$14-1)</definedName>
    <definedName name="ricavi_prev">OFFSET(ANALISI_FINANZIARIA_PROGETTO!$L$6,0,0,1,SETTING!$D$14)</definedName>
    <definedName name="ricavi_tutti">OFFSET(ANALISI_FINANZIARIA_PROGETTO!$I$6,0,0,1,SETTING!$D$10+SETTING!$D$14)</definedName>
    <definedName name="rimanenze_sp">OFFSET(STATO_PATRIMONIALE!$C$155,0,0,1,3*SETTING!$D$14-1)</definedName>
    <definedName name="roe">OFFSET(INDICI!$C$8,0,0,1,SETTING!$D$10+SETTING!$D$14)</definedName>
    <definedName name="roi">OFFSET(INDICI!$C$17,0,0,1,SETTING!$D$10+SETTING!$D$14)</definedName>
    <definedName name="ros">OFFSET(INDICI!$C$26,0,0,1,SETTING!$D$10+SETTING!$D$14)</definedName>
    <definedName name="rot">OFFSET(INDICI!$C$36,0,0,1,SETTING!$D$10+SETTING!$D$14)</definedName>
    <definedName name="stima_r_cons" localSheetId="10">OFFSET(#REF!,0,0,#REF!,1)</definedName>
    <definedName name="stima_r_cons">OFFSET(#REF!,0,0,#REF!,1)</definedName>
    <definedName name="stima_r_prev" localSheetId="10">OFFSET(#REF!,0,0,#REF!,1)</definedName>
    <definedName name="stima_r_prev">OFFSET(#REF!,0,0,#REF!,1)</definedName>
    <definedName name="utile_fh">OFFSET(FINANCIAL_HIGHLIGHTS!$D$27,0,0,1,SETTING!$D$10+SETTING!$D$14-1)</definedName>
    <definedName name="utile_n_1">OFFSET(INDICI!$D$51,0,0,1,SETTING!$D$10+SETTING!$D$14-1)</definedName>
    <definedName name="utile_prev">OFFSET(CASH_FLOW!$C$66,0,0,1,SETTING!$D$14)</definedName>
    <definedName name="utile_tutti">OFFSET(ANALISI_FINANZIARIA_PROGETTO!$I$8,0,0,1,SETTING!$D$10+SETTING!$D$14)</definedName>
    <definedName name="van">OFFSET(ANALISI_FINANZIARIA_PROGETTO!$I$31,0,0,1,SETTING!$D$14)</definedName>
    <definedName name="wrn.Bilancio." localSheetId="15">{#N/A,#N/A,TRUE,"Attivo";#N/A,#N/A,TRUE,"Passivo";#N/A,#N/A,TRUE,"Conto Economico"}</definedName>
    <definedName name="wrn.Bilancio.">{#N/A,#N/A,TRUE,"Attivo";#N/A,#N/A,TRUE,"Passivo";#N/A,#N/A,TRUE,"Conto Economico"}</definedName>
    <definedName name="wrn.Bracco." localSheetId="15">{"Bracco_Ce",#N/A,FALSE,"BRACCO_8";"Bracco_SP",#N/A,FALSE,"BRACCO_8";"Bracco_DF",#N/A,FALSE,"BRACCO_8";"Bracco_IB",#N/A,FALSE,"BRACCO_8"}</definedName>
    <definedName name="wrn.Bracco.">{"Bracco_Ce",#N/A,FALSE,"BRACCO_8";"Bracco_SP",#N/A,FALSE,"BRACCO_8";"Bracco_DF",#N/A,FALSE,"BRACCO_8";"Bracco_IB",#N/A,FALSE,"BRACCO_8"}</definedName>
    <definedName name="wrn.Danilo." localSheetId="15">{#N/A,#N/A,TRUE,"Main Issues";#N/A,#N/A,TRUE,"Income statement ($)"}</definedName>
    <definedName name="wrn.Danilo.">{#N/A,#N/A,TRUE,"Main Issues";#N/A,#N/A,TRUE,"Income statement ($)"}</definedName>
    <definedName name="wrn.Modello." localSheetId="15">{#N/A,#N/A,TRUE,"Proposal";#N/A,#N/A,TRUE,"Assumptions";#N/A,#N/A,TRUE,"Net Income";#N/A,#N/A,TRUE,"Balsheet";#N/A,#N/A,TRUE,"Capex";#N/A,#N/A,TRUE,"Volumes";#N/A,#N/A,TRUE,"Revenues";#N/A,#N/A,TRUE,"Var.Costs";#N/A,#N/A,TRUE,"Personnel";#N/A,#N/A,TRUE,"Other costs";#N/A,#N/A,TRUE,"MKTG and G&amp;A"}</definedName>
    <definedName name="wrn.Modello.">{#N/A,#N/A,TRUE,"Proposal";#N/A,#N/A,TRUE,"Assumptions";#N/A,#N/A,TRUE,"Net Income";#N/A,#N/A,TRUE,"Balsheet";#N/A,#N/A,TRUE,"Capex";#N/A,#N/A,TRUE,"Volumes";#N/A,#N/A,TRUE,"Revenues";#N/A,#N/A,TRUE,"Var.Costs";#N/A,#N/A,TRUE,"Personnel";#N/A,#N/A,TRUE,"Other costs";#N/A,#N/A,TRUE,"MKTG and G&amp;A"}</definedName>
  </definedNames>
  <calcPr calcId="181029"/>
  <extLst>
    <ext xmlns:loext="http://schemas.libreoffice.org/" uri="{7626C862-2A13-11E5-B345-FEFF819CDC9F}">
      <loext:extCalcPr stringRefSyntax="ExcelA1"/>
    </ext>
  </extLst>
</workbook>
</file>

<file path=xl/calcChain.xml><?xml version="1.0" encoding="utf-8"?>
<calcChain xmlns="http://schemas.openxmlformats.org/spreadsheetml/2006/main">
  <c r="G35" i="13" l="1"/>
  <c r="F35" i="13"/>
  <c r="E35" i="13"/>
  <c r="D35" i="13"/>
  <c r="C35" i="13"/>
  <c r="F26" i="13"/>
  <c r="E26" i="13"/>
  <c r="F17" i="13"/>
  <c r="C17" i="13"/>
  <c r="G12" i="13"/>
  <c r="F12" i="13"/>
  <c r="E12" i="13"/>
  <c r="D12" i="13"/>
  <c r="C12" i="13"/>
  <c r="G11" i="13"/>
  <c r="G17" i="13" s="1"/>
  <c r="F11" i="13"/>
  <c r="E11" i="13"/>
  <c r="E17" i="13" s="1"/>
  <c r="D11" i="13"/>
  <c r="D17" i="13" s="1"/>
  <c r="C11" i="13"/>
  <c r="G7" i="13"/>
  <c r="F7" i="13"/>
  <c r="E7" i="13"/>
  <c r="D7" i="13"/>
  <c r="C7" i="13"/>
  <c r="N83" i="8"/>
  <c r="N78" i="8"/>
  <c r="N75" i="8"/>
  <c r="H7" i="8"/>
  <c r="N30" i="9"/>
  <c r="N28" i="9"/>
  <c r="N27" i="9"/>
  <c r="N26" i="9"/>
  <c r="N25" i="9"/>
  <c r="N24" i="9"/>
  <c r="N23" i="9"/>
  <c r="N21" i="9"/>
  <c r="N20" i="9"/>
  <c r="N18" i="9"/>
  <c r="N15" i="9"/>
  <c r="N14" i="9"/>
  <c r="N13" i="9"/>
  <c r="N12" i="9"/>
  <c r="N11" i="9"/>
  <c r="N9" i="9"/>
  <c r="N8" i="9"/>
  <c r="N7" i="9"/>
  <c r="N6" i="9"/>
  <c r="L30" i="9"/>
  <c r="L27" i="9"/>
  <c r="L26" i="9"/>
  <c r="L25" i="9"/>
  <c r="L24" i="9"/>
  <c r="L23" i="9"/>
  <c r="L21" i="9"/>
  <c r="L20" i="9"/>
  <c r="L18" i="9"/>
  <c r="L15" i="9"/>
  <c r="L14" i="9"/>
  <c r="L13" i="9"/>
  <c r="L12" i="9"/>
  <c r="L11" i="9"/>
  <c r="L10" i="9"/>
  <c r="L9" i="9"/>
  <c r="L8" i="9"/>
  <c r="L7" i="9"/>
  <c r="L6" i="9"/>
  <c r="J30" i="9"/>
  <c r="J28" i="9"/>
  <c r="J27" i="9"/>
  <c r="J26" i="9"/>
  <c r="J25" i="9"/>
  <c r="J24" i="9"/>
  <c r="J23" i="9"/>
  <c r="J21" i="9"/>
  <c r="J20" i="9"/>
  <c r="J18" i="9"/>
  <c r="J16" i="9"/>
  <c r="J15" i="9"/>
  <c r="J14" i="9"/>
  <c r="J13" i="9"/>
  <c r="J12" i="9"/>
  <c r="J11" i="9"/>
  <c r="J9" i="9"/>
  <c r="J8" i="9"/>
  <c r="J7" i="9"/>
  <c r="J6" i="9"/>
  <c r="H30" i="9"/>
  <c r="H27" i="9"/>
  <c r="H26" i="9"/>
  <c r="H24" i="9"/>
  <c r="H23" i="9"/>
  <c r="H21" i="9"/>
  <c r="H20" i="9"/>
  <c r="H18" i="9"/>
  <c r="H15" i="9"/>
  <c r="H14" i="9"/>
  <c r="H13" i="9"/>
  <c r="H12" i="9"/>
  <c r="H11" i="9"/>
  <c r="H9" i="9"/>
  <c r="H8" i="9"/>
  <c r="H7" i="9"/>
  <c r="H6" i="9"/>
  <c r="F30" i="9"/>
  <c r="F28" i="9"/>
  <c r="F27" i="9"/>
  <c r="F26" i="9"/>
  <c r="F24" i="9"/>
  <c r="F23" i="9"/>
  <c r="F21" i="9"/>
  <c r="F20" i="9"/>
  <c r="F18" i="9"/>
  <c r="F16" i="9"/>
  <c r="F15" i="9"/>
  <c r="F14" i="9"/>
  <c r="F13" i="9"/>
  <c r="F12" i="9"/>
  <c r="F11" i="9"/>
  <c r="F9" i="9"/>
  <c r="F8" i="9"/>
  <c r="F7" i="9"/>
  <c r="F6" i="9"/>
  <c r="D30" i="9"/>
  <c r="D27" i="9"/>
  <c r="D26" i="9"/>
  <c r="D24" i="9"/>
  <c r="D23" i="9"/>
  <c r="D21" i="9"/>
  <c r="D20" i="9"/>
  <c r="D18" i="9"/>
  <c r="D15" i="9"/>
  <c r="D14" i="9"/>
  <c r="D13" i="9"/>
  <c r="D12" i="9"/>
  <c r="D11" i="9"/>
  <c r="D10" i="9"/>
  <c r="D9" i="9"/>
  <c r="D8" i="9"/>
  <c r="D7" i="9"/>
  <c r="D6" i="9"/>
  <c r="M84" i="8"/>
  <c r="M85" i="8" s="1"/>
  <c r="N82" i="8" s="1"/>
  <c r="K84" i="8"/>
  <c r="I84" i="8"/>
  <c r="G84" i="8"/>
  <c r="E84" i="8"/>
  <c r="C84" i="8"/>
  <c r="M80" i="8"/>
  <c r="N80" i="8" s="1"/>
  <c r="K80" i="8"/>
  <c r="I80" i="8"/>
  <c r="G80" i="8"/>
  <c r="E80" i="8"/>
  <c r="C80" i="8"/>
  <c r="M66" i="8"/>
  <c r="K66" i="8"/>
  <c r="I66" i="8"/>
  <c r="G66" i="8"/>
  <c r="E66" i="8"/>
  <c r="C66" i="8"/>
  <c r="M57" i="8"/>
  <c r="K57" i="8"/>
  <c r="I57" i="8"/>
  <c r="G57" i="8"/>
  <c r="E57" i="8"/>
  <c r="C57" i="8"/>
  <c r="M47" i="8"/>
  <c r="K47" i="8"/>
  <c r="I47" i="8"/>
  <c r="G47" i="8"/>
  <c r="E47" i="8"/>
  <c r="C47" i="8"/>
  <c r="M36" i="8"/>
  <c r="M37" i="8" s="1"/>
  <c r="K36" i="8"/>
  <c r="K37" i="8" s="1"/>
  <c r="I36" i="8"/>
  <c r="G36" i="8"/>
  <c r="E36" i="8"/>
  <c r="E37" i="8" s="1"/>
  <c r="C36" i="8"/>
  <c r="C37" i="8" s="1"/>
  <c r="G23" i="8"/>
  <c r="H18" i="8" s="1"/>
  <c r="G22" i="8"/>
  <c r="H22" i="8" s="1"/>
  <c r="E22" i="8"/>
  <c r="E23" i="8" s="1"/>
  <c r="M18" i="8"/>
  <c r="K18" i="8"/>
  <c r="K22" i="8" s="1"/>
  <c r="I18" i="8"/>
  <c r="G18" i="8"/>
  <c r="E18" i="8"/>
  <c r="C18" i="8"/>
  <c r="C22" i="8" s="1"/>
  <c r="M10" i="8"/>
  <c r="K10" i="8"/>
  <c r="I10" i="8"/>
  <c r="G10" i="8"/>
  <c r="E10" i="8"/>
  <c r="C10" i="8"/>
  <c r="M28" i="9"/>
  <c r="K28" i="9"/>
  <c r="I28" i="9"/>
  <c r="G28" i="9"/>
  <c r="H28" i="9" s="1"/>
  <c r="E28" i="9"/>
  <c r="C28" i="9"/>
  <c r="D28" i="9" s="1"/>
  <c r="M25" i="9"/>
  <c r="G26" i="13" s="1"/>
  <c r="K25" i="9"/>
  <c r="I25" i="9"/>
  <c r="G25" i="9"/>
  <c r="E25" i="9"/>
  <c r="C26" i="13" s="1"/>
  <c r="C25" i="9"/>
  <c r="D25" i="9" s="1"/>
  <c r="M16" i="9"/>
  <c r="N16" i="9" s="1"/>
  <c r="K16" i="9"/>
  <c r="I16" i="9"/>
  <c r="G16" i="9"/>
  <c r="H16" i="9" s="1"/>
  <c r="E16" i="9"/>
  <c r="C16" i="9"/>
  <c r="M10" i="9"/>
  <c r="N10" i="9" s="1"/>
  <c r="K10" i="9"/>
  <c r="I10" i="9"/>
  <c r="J10" i="9" s="1"/>
  <c r="G10" i="9"/>
  <c r="G17" i="9" s="1"/>
  <c r="H17" i="9" s="1"/>
  <c r="E10" i="9"/>
  <c r="F10" i="9" s="1"/>
  <c r="C10" i="9"/>
  <c r="C48" i="8" l="1"/>
  <c r="D47" i="8"/>
  <c r="H10" i="9"/>
  <c r="K67" i="8"/>
  <c r="H8" i="8"/>
  <c r="M17" i="9"/>
  <c r="E48" i="8"/>
  <c r="H10" i="8"/>
  <c r="C17" i="9"/>
  <c r="D16" i="9"/>
  <c r="G19" i="9"/>
  <c r="H15" i="8"/>
  <c r="K17" i="9"/>
  <c r="L16" i="9"/>
  <c r="I17" i="9"/>
  <c r="D26" i="13"/>
  <c r="H25" i="9"/>
  <c r="C85" i="8"/>
  <c r="D80" i="8"/>
  <c r="G85" i="8"/>
  <c r="H80" i="8" s="1"/>
  <c r="H14" i="8"/>
  <c r="H6" i="8"/>
  <c r="H21" i="8"/>
  <c r="H13" i="8"/>
  <c r="H20" i="8"/>
  <c r="H12" i="8"/>
  <c r="H19" i="8"/>
  <c r="H11" i="8"/>
  <c r="H17" i="8"/>
  <c r="H9" i="8"/>
  <c r="L80" i="8"/>
  <c r="E85" i="8"/>
  <c r="F80" i="8" s="1"/>
  <c r="H16" i="8"/>
  <c r="M22" i="8"/>
  <c r="H23" i="8"/>
  <c r="N76" i="8"/>
  <c r="N84" i="8"/>
  <c r="M67" i="8"/>
  <c r="I85" i="8"/>
  <c r="J80" i="8" s="1"/>
  <c r="D36" i="8"/>
  <c r="N77" i="8"/>
  <c r="N85" i="8"/>
  <c r="N79" i="8"/>
  <c r="C67" i="8"/>
  <c r="F25" i="9"/>
  <c r="N72" i="8"/>
  <c r="E17" i="9"/>
  <c r="I22" i="8"/>
  <c r="M48" i="8"/>
  <c r="N37" i="8" s="1"/>
  <c r="E67" i="8"/>
  <c r="L28" i="9"/>
  <c r="N36" i="8"/>
  <c r="N73" i="8"/>
  <c r="N81" i="8"/>
  <c r="N74" i="8"/>
  <c r="K85" i="8"/>
  <c r="L84" i="8" s="1"/>
  <c r="I67" i="8"/>
  <c r="G67" i="8"/>
  <c r="F48" i="8"/>
  <c r="F36" i="8"/>
  <c r="I48" i="8"/>
  <c r="F47" i="8"/>
  <c r="K48" i="8"/>
  <c r="L47" i="8" s="1"/>
  <c r="F37" i="8"/>
  <c r="G37" i="8"/>
  <c r="I37" i="8"/>
  <c r="F23" i="8"/>
  <c r="F18" i="8"/>
  <c r="F10" i="8"/>
  <c r="K23" i="8"/>
  <c r="L22" i="8" s="1"/>
  <c r="C23" i="8"/>
  <c r="F22" i="8"/>
  <c r="C19" i="9" l="1"/>
  <c r="D17" i="9"/>
  <c r="C71" i="8"/>
  <c r="E71" i="8"/>
  <c r="F67" i="8" s="1"/>
  <c r="K19" i="9"/>
  <c r="L17" i="9"/>
  <c r="L16" i="8"/>
  <c r="L8" i="8"/>
  <c r="L23" i="8"/>
  <c r="L15" i="8"/>
  <c r="L7" i="8"/>
  <c r="L14" i="8"/>
  <c r="L6" i="8"/>
  <c r="L21" i="8"/>
  <c r="L13" i="8"/>
  <c r="L19" i="8"/>
  <c r="L11" i="8"/>
  <c r="L20" i="8"/>
  <c r="L17" i="8"/>
  <c r="L12" i="8"/>
  <c r="L10" i="8"/>
  <c r="L9" i="8"/>
  <c r="J43" i="8"/>
  <c r="J35" i="8"/>
  <c r="J27" i="8"/>
  <c r="J42" i="8"/>
  <c r="J34" i="8"/>
  <c r="J26" i="8"/>
  <c r="J40" i="8"/>
  <c r="J41" i="8"/>
  <c r="J33" i="8"/>
  <c r="J25" i="8"/>
  <c r="J32" i="8"/>
  <c r="J48" i="8"/>
  <c r="J24" i="8"/>
  <c r="J46" i="8"/>
  <c r="J38" i="8"/>
  <c r="J30" i="8"/>
  <c r="J45" i="8"/>
  <c r="J44" i="8"/>
  <c r="J29" i="8"/>
  <c r="J39" i="8"/>
  <c r="J47" i="8"/>
  <c r="J36" i="8"/>
  <c r="J31" i="8"/>
  <c r="J28" i="8"/>
  <c r="F84" i="8"/>
  <c r="N17" i="9"/>
  <c r="M19" i="9"/>
  <c r="L48" i="8"/>
  <c r="L40" i="8"/>
  <c r="L32" i="8"/>
  <c r="L24" i="8"/>
  <c r="L39" i="8"/>
  <c r="L31" i="8"/>
  <c r="L46" i="8"/>
  <c r="L38" i="8"/>
  <c r="L30" i="8"/>
  <c r="L45" i="8"/>
  <c r="L37" i="8"/>
  <c r="L29" i="8"/>
  <c r="L43" i="8"/>
  <c r="L35" i="8"/>
  <c r="L27" i="8"/>
  <c r="L44" i="8"/>
  <c r="L42" i="8"/>
  <c r="L36" i="8"/>
  <c r="L26" i="8"/>
  <c r="L25" i="8"/>
  <c r="L41" i="8"/>
  <c r="L34" i="8"/>
  <c r="L33" i="8"/>
  <c r="L28" i="8"/>
  <c r="D82" i="8"/>
  <c r="D74" i="8"/>
  <c r="D81" i="8"/>
  <c r="D73" i="8"/>
  <c r="D72" i="8"/>
  <c r="D79" i="8"/>
  <c r="D85" i="8"/>
  <c r="D77" i="8"/>
  <c r="D84" i="8"/>
  <c r="D83" i="8"/>
  <c r="D78" i="8"/>
  <c r="D76" i="8"/>
  <c r="D75" i="8"/>
  <c r="D17" i="8"/>
  <c r="D9" i="8"/>
  <c r="D16" i="8"/>
  <c r="D8" i="8"/>
  <c r="D14" i="8"/>
  <c r="D23" i="8"/>
  <c r="D15" i="8"/>
  <c r="D7" i="8"/>
  <c r="D6" i="8"/>
  <c r="D20" i="8"/>
  <c r="D12" i="8"/>
  <c r="D21" i="8"/>
  <c r="D19" i="8"/>
  <c r="D18" i="8"/>
  <c r="D13" i="8"/>
  <c r="D11" i="8"/>
  <c r="D10" i="8"/>
  <c r="M71" i="8"/>
  <c r="N67" i="8"/>
  <c r="D22" i="8"/>
  <c r="J37" i="8"/>
  <c r="G71" i="8"/>
  <c r="H67" i="8"/>
  <c r="N45" i="8"/>
  <c r="N29" i="8"/>
  <c r="N44" i="8"/>
  <c r="N28" i="8"/>
  <c r="N43" i="8"/>
  <c r="N35" i="8"/>
  <c r="N27" i="8"/>
  <c r="N42" i="8"/>
  <c r="N34" i="8"/>
  <c r="N26" i="8"/>
  <c r="N48" i="8"/>
  <c r="N40" i="8"/>
  <c r="N32" i="8"/>
  <c r="N24" i="8"/>
  <c r="N46" i="8"/>
  <c r="N41" i="8"/>
  <c r="N38" i="8"/>
  <c r="N47" i="8"/>
  <c r="N39" i="8"/>
  <c r="N33" i="8"/>
  <c r="N31" i="8"/>
  <c r="N30" i="8"/>
  <c r="N25" i="8"/>
  <c r="H37" i="8"/>
  <c r="G48" i="8"/>
  <c r="I71" i="8"/>
  <c r="J67" i="8"/>
  <c r="J22" i="8"/>
  <c r="I23" i="8"/>
  <c r="L18" i="8"/>
  <c r="G22" i="9"/>
  <c r="H19" i="9"/>
  <c r="D41" i="8"/>
  <c r="D33" i="8"/>
  <c r="D25" i="8"/>
  <c r="D48" i="8"/>
  <c r="D40" i="8"/>
  <c r="D32" i="8"/>
  <c r="D24" i="8"/>
  <c r="D38" i="8"/>
  <c r="D39" i="8"/>
  <c r="D31" i="8"/>
  <c r="D46" i="8"/>
  <c r="D30" i="8"/>
  <c r="D44" i="8"/>
  <c r="D28" i="8"/>
  <c r="D26" i="8"/>
  <c r="D43" i="8"/>
  <c r="D37" i="8"/>
  <c r="D29" i="8"/>
  <c r="D42" i="8"/>
  <c r="D35" i="8"/>
  <c r="D34" i="8"/>
  <c r="D27" i="8"/>
  <c r="D45" i="8"/>
  <c r="F82" i="8"/>
  <c r="F74" i="8"/>
  <c r="F81" i="8"/>
  <c r="F73" i="8"/>
  <c r="F72" i="8"/>
  <c r="F79" i="8"/>
  <c r="F85" i="8"/>
  <c r="F77" i="8"/>
  <c r="F76" i="8"/>
  <c r="F78" i="8"/>
  <c r="F83" i="8"/>
  <c r="F75" i="8"/>
  <c r="H82" i="8"/>
  <c r="H74" i="8"/>
  <c r="H81" i="8"/>
  <c r="H73" i="8"/>
  <c r="H72" i="8"/>
  <c r="H79" i="8"/>
  <c r="H85" i="8"/>
  <c r="H77" i="8"/>
  <c r="H76" i="8"/>
  <c r="H78" i="8"/>
  <c r="H83" i="8"/>
  <c r="H75" i="8"/>
  <c r="M23" i="8"/>
  <c r="L82" i="8"/>
  <c r="L74" i="8"/>
  <c r="L81" i="8"/>
  <c r="L73" i="8"/>
  <c r="L72" i="8"/>
  <c r="L79" i="8"/>
  <c r="L85" i="8"/>
  <c r="L77" i="8"/>
  <c r="L76" i="8"/>
  <c r="L83" i="8"/>
  <c r="L78" i="8"/>
  <c r="L75" i="8"/>
  <c r="E19" i="9"/>
  <c r="F17" i="9"/>
  <c r="J82" i="8"/>
  <c r="J74" i="8"/>
  <c r="J81" i="8"/>
  <c r="J73" i="8"/>
  <c r="J72" i="8"/>
  <c r="J79" i="8"/>
  <c r="J85" i="8"/>
  <c r="J77" i="8"/>
  <c r="J84" i="8"/>
  <c r="J76" i="8"/>
  <c r="J78" i="8"/>
  <c r="J83" i="8"/>
  <c r="J75" i="8"/>
  <c r="H84" i="8"/>
  <c r="I19" i="9"/>
  <c r="J17" i="9"/>
  <c r="K71" i="8"/>
  <c r="L67" i="8"/>
  <c r="L19" i="9" l="1"/>
  <c r="K22" i="9"/>
  <c r="L58" i="8"/>
  <c r="L65" i="8"/>
  <c r="L64" i="8"/>
  <c r="L56" i="8"/>
  <c r="L71" i="8"/>
  <c r="L63" i="8"/>
  <c r="L55" i="8"/>
  <c r="L69" i="8"/>
  <c r="L61" i="8"/>
  <c r="L68" i="8"/>
  <c r="L60" i="8"/>
  <c r="L59" i="8"/>
  <c r="L54" i="8"/>
  <c r="L62" i="8"/>
  <c r="L70" i="8"/>
  <c r="L66" i="8"/>
  <c r="L57" i="8"/>
  <c r="D6" i="13"/>
  <c r="D8" i="13" s="1"/>
  <c r="D10" i="13" s="1"/>
  <c r="D19" i="13" s="1"/>
  <c r="D23" i="13" s="1"/>
  <c r="D28" i="13" s="1"/>
  <c r="D36" i="13" s="1"/>
  <c r="D38" i="13" s="1"/>
  <c r="H22" i="9"/>
  <c r="G29" i="9"/>
  <c r="H58" i="8"/>
  <c r="H65" i="8"/>
  <c r="H64" i="8"/>
  <c r="H56" i="8"/>
  <c r="H71" i="8"/>
  <c r="H63" i="8"/>
  <c r="H55" i="8"/>
  <c r="H69" i="8"/>
  <c r="H61" i="8"/>
  <c r="H68" i="8"/>
  <c r="H60" i="8"/>
  <c r="H59" i="8"/>
  <c r="H54" i="8"/>
  <c r="H70" i="8"/>
  <c r="H62" i="8"/>
  <c r="H66" i="8"/>
  <c r="H57" i="8"/>
  <c r="F58" i="8"/>
  <c r="F65" i="8"/>
  <c r="F64" i="8"/>
  <c r="F56" i="8"/>
  <c r="F71" i="8"/>
  <c r="F63" i="8"/>
  <c r="F55" i="8"/>
  <c r="F69" i="8"/>
  <c r="F61" i="8"/>
  <c r="F68" i="8"/>
  <c r="F60" i="8"/>
  <c r="F59" i="8"/>
  <c r="F62" i="8"/>
  <c r="F54" i="8"/>
  <c r="F70" i="8"/>
  <c r="F57" i="8"/>
  <c r="F66" i="8"/>
  <c r="F19" i="9"/>
  <c r="E22" i="9"/>
  <c r="J19" i="8"/>
  <c r="J11" i="8"/>
  <c r="J17" i="8"/>
  <c r="J9" i="8"/>
  <c r="J16" i="8"/>
  <c r="J8" i="8"/>
  <c r="J14" i="8"/>
  <c r="J6" i="8"/>
  <c r="J21" i="8"/>
  <c r="J15" i="8"/>
  <c r="J20" i="8"/>
  <c r="J23" i="8"/>
  <c r="J13" i="8"/>
  <c r="J12" i="8"/>
  <c r="J7" i="8"/>
  <c r="J18" i="8"/>
  <c r="J10" i="8"/>
  <c r="D58" i="8"/>
  <c r="D65" i="8"/>
  <c r="D64" i="8"/>
  <c r="D56" i="8"/>
  <c r="D71" i="8"/>
  <c r="D63" i="8"/>
  <c r="D55" i="8"/>
  <c r="D69" i="8"/>
  <c r="D61" i="8"/>
  <c r="D70" i="8"/>
  <c r="D68" i="8"/>
  <c r="D62" i="8"/>
  <c r="D54" i="8"/>
  <c r="D60" i="8"/>
  <c r="D59" i="8"/>
  <c r="D66" i="8"/>
  <c r="D57" i="8"/>
  <c r="N19" i="9"/>
  <c r="M22" i="9"/>
  <c r="D67" i="8"/>
  <c r="I22" i="9"/>
  <c r="J19" i="9"/>
  <c r="N58" i="8"/>
  <c r="N65" i="8"/>
  <c r="N64" i="8"/>
  <c r="N56" i="8"/>
  <c r="N71" i="8"/>
  <c r="N63" i="8"/>
  <c r="N55" i="8"/>
  <c r="N69" i="8"/>
  <c r="N61" i="8"/>
  <c r="N68" i="8"/>
  <c r="N60" i="8"/>
  <c r="N59" i="8"/>
  <c r="N54" i="8"/>
  <c r="N62" i="8"/>
  <c r="N70" i="8"/>
  <c r="N57" i="8"/>
  <c r="N66" i="8"/>
  <c r="J58" i="8"/>
  <c r="J65" i="8"/>
  <c r="J64" i="8"/>
  <c r="J56" i="8"/>
  <c r="J71" i="8"/>
  <c r="J63" i="8"/>
  <c r="J55" i="8"/>
  <c r="J69" i="8"/>
  <c r="J61" i="8"/>
  <c r="J68" i="8"/>
  <c r="J60" i="8"/>
  <c r="J59" i="8"/>
  <c r="J54" i="8"/>
  <c r="J70" i="8"/>
  <c r="J62" i="8"/>
  <c r="J66" i="8"/>
  <c r="J57" i="8"/>
  <c r="D19" i="9"/>
  <c r="C22" i="9"/>
  <c r="N21" i="8"/>
  <c r="N13" i="8"/>
  <c r="N20" i="8"/>
  <c r="N12" i="8"/>
  <c r="N19" i="8"/>
  <c r="N11" i="8"/>
  <c r="N16" i="8"/>
  <c r="N8" i="8"/>
  <c r="N23" i="8"/>
  <c r="N15" i="8"/>
  <c r="N7" i="8"/>
  <c r="N17" i="8"/>
  <c r="N14" i="8"/>
  <c r="N9" i="8"/>
  <c r="N6" i="8"/>
  <c r="N18" i="8"/>
  <c r="N10" i="8"/>
  <c r="H46" i="8"/>
  <c r="H38" i="8"/>
  <c r="H30" i="8"/>
  <c r="H45" i="8"/>
  <c r="H29" i="8"/>
  <c r="H44" i="8"/>
  <c r="H28" i="8"/>
  <c r="H43" i="8"/>
  <c r="H35" i="8"/>
  <c r="H27" i="8"/>
  <c r="H41" i="8"/>
  <c r="H33" i="8"/>
  <c r="H25" i="8"/>
  <c r="H24" i="8"/>
  <c r="H42" i="8"/>
  <c r="H39" i="8"/>
  <c r="H31" i="8"/>
  <c r="H48" i="8"/>
  <c r="H26" i="8"/>
  <c r="H40" i="8"/>
  <c r="H34" i="8"/>
  <c r="H32" i="8"/>
  <c r="H47" i="8"/>
  <c r="H36" i="8"/>
  <c r="N22" i="8"/>
  <c r="C19" i="10"/>
  <c r="C5" i="10"/>
  <c r="E6" i="13" l="1"/>
  <c r="E8" i="13" s="1"/>
  <c r="J22" i="9"/>
  <c r="I29" i="9"/>
  <c r="N22" i="9"/>
  <c r="G6" i="13"/>
  <c r="G8" i="13" s="1"/>
  <c r="G10" i="13" s="1"/>
  <c r="G19" i="13" s="1"/>
  <c r="G23" i="13" s="1"/>
  <c r="G28" i="13" s="1"/>
  <c r="G36" i="13" s="1"/>
  <c r="G38" i="13" s="1"/>
  <c r="M29" i="9"/>
  <c r="G31" i="9"/>
  <c r="H31" i="9" s="1"/>
  <c r="H29" i="9"/>
  <c r="C29" i="9"/>
  <c r="D22" i="9"/>
  <c r="E29" i="9"/>
  <c r="C6" i="13"/>
  <c r="C8" i="13" s="1"/>
  <c r="F22" i="9"/>
  <c r="F6" i="13"/>
  <c r="F8" i="13" s="1"/>
  <c r="F10" i="13" s="1"/>
  <c r="F19" i="13" s="1"/>
  <c r="F23" i="13" s="1"/>
  <c r="F28" i="13" s="1"/>
  <c r="F36" i="13" s="1"/>
  <c r="F38" i="13" s="1"/>
  <c r="L22" i="9"/>
  <c r="K29" i="9"/>
  <c r="AR4" i="11"/>
  <c r="AS4" i="11"/>
  <c r="AT4" i="11"/>
  <c r="AU4" i="11"/>
  <c r="AV4" i="11"/>
  <c r="AW4" i="11"/>
  <c r="M31" i="9" l="1"/>
  <c r="N31" i="9" s="1"/>
  <c r="N29" i="9"/>
  <c r="E31" i="9"/>
  <c r="F31" i="9" s="1"/>
  <c r="F29" i="9"/>
  <c r="J29" i="9"/>
  <c r="I31" i="9"/>
  <c r="J31" i="9" s="1"/>
  <c r="L29" i="9"/>
  <c r="K31" i="9"/>
  <c r="L31" i="9" s="1"/>
  <c r="C10" i="13"/>
  <c r="C19" i="13" s="1"/>
  <c r="C23" i="13" s="1"/>
  <c r="C28" i="13" s="1"/>
  <c r="C36" i="13" s="1"/>
  <c r="C38" i="13" s="1"/>
  <c r="C39" i="13" s="1"/>
  <c r="D39" i="13" s="1"/>
  <c r="D29" i="9"/>
  <c r="C31" i="9"/>
  <c r="D31" i="9" s="1"/>
  <c r="E10" i="13"/>
  <c r="E19" i="13" s="1"/>
  <c r="E23" i="13" s="1"/>
  <c r="E28" i="13" s="1"/>
  <c r="E36" i="13" s="1"/>
  <c r="E38" i="13" s="1"/>
  <c r="C1" i="12"/>
  <c r="D1" i="12" s="1"/>
  <c r="E1" i="12" s="1"/>
  <c r="F1" i="12" s="1"/>
  <c r="G1" i="12" s="1"/>
  <c r="H1" i="12" s="1"/>
  <c r="I1" i="12" s="1"/>
  <c r="J1" i="12" s="1"/>
  <c r="K1" i="12" s="1"/>
  <c r="L1" i="12" s="1"/>
  <c r="M1" i="12" s="1"/>
  <c r="N1" i="12" s="1"/>
  <c r="O1" i="12" s="1"/>
  <c r="P1" i="12" s="1"/>
  <c r="Q1" i="12" s="1"/>
  <c r="R1" i="12" s="1"/>
  <c r="S1" i="12" s="1"/>
  <c r="T1" i="12" s="1"/>
  <c r="U1" i="12" s="1"/>
  <c r="V1" i="12" s="1"/>
  <c r="W1" i="12" s="1"/>
  <c r="X1" i="12" s="1"/>
  <c r="Y1" i="12" s="1"/>
  <c r="Z1" i="12" s="1"/>
  <c r="AA1" i="12" s="1"/>
  <c r="AB1" i="12" s="1"/>
  <c r="AC1" i="12" s="1"/>
  <c r="AD1" i="12" s="1"/>
  <c r="AE1" i="12" s="1"/>
  <c r="AF1" i="12" s="1"/>
  <c r="AG1" i="12" s="1"/>
  <c r="AH1" i="12" s="1"/>
  <c r="AI1" i="12" s="1"/>
  <c r="AJ1" i="12" s="1"/>
  <c r="AK1" i="12" s="1"/>
  <c r="C1" i="11"/>
  <c r="D1" i="11" s="1"/>
  <c r="E1" i="11" s="1"/>
  <c r="F1" i="11" s="1"/>
  <c r="G1" i="11" s="1"/>
  <c r="H1" i="11" s="1"/>
  <c r="I1" i="11" s="1"/>
  <c r="J1" i="11" s="1"/>
  <c r="K1" i="11" s="1"/>
  <c r="L1" i="11" s="1"/>
  <c r="M1" i="11" s="1"/>
  <c r="N1" i="11" s="1"/>
  <c r="O1" i="11" s="1"/>
  <c r="P1" i="11" s="1"/>
  <c r="Q1" i="11" s="1"/>
  <c r="R1" i="11" s="1"/>
  <c r="S1" i="11" s="1"/>
  <c r="T1" i="11" s="1"/>
  <c r="U1" i="11" s="1"/>
  <c r="V1" i="11" s="1"/>
  <c r="W1" i="11" s="1"/>
  <c r="X1" i="11" s="1"/>
  <c r="Y1" i="11" s="1"/>
  <c r="Z1" i="11" s="1"/>
  <c r="AA1" i="11" s="1"/>
  <c r="AB1" i="11" s="1"/>
  <c r="AC1" i="11" s="1"/>
  <c r="AD1" i="11" s="1"/>
  <c r="AE1" i="11" s="1"/>
  <c r="AF1" i="11" s="1"/>
  <c r="AG1" i="11" s="1"/>
  <c r="AH1" i="11" s="1"/>
  <c r="AI1" i="11" s="1"/>
  <c r="AJ1" i="11" s="1"/>
  <c r="AK1" i="11" s="1"/>
  <c r="AL1" i="11" s="1"/>
  <c r="AM1" i="11" s="1"/>
  <c r="AN1" i="11" s="1"/>
  <c r="AO1" i="11" s="1"/>
  <c r="AP1" i="11" s="1"/>
  <c r="AQ1" i="11" s="1"/>
  <c r="AR1" i="11" s="1"/>
  <c r="AS1" i="11" s="1"/>
  <c r="AT1" i="11" s="1"/>
  <c r="AU1" i="11" s="1"/>
  <c r="AV1" i="11" s="1"/>
  <c r="AW1" i="11" s="1"/>
  <c r="AX1" i="11" s="1"/>
  <c r="AY1" i="11" s="1"/>
  <c r="AZ1" i="11" s="1"/>
  <c r="AX23" i="10"/>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R23" i="10"/>
  <c r="Q23" i="10"/>
  <c r="P23" i="10"/>
  <c r="O23" i="10"/>
  <c r="N23" i="10"/>
  <c r="M23" i="10"/>
  <c r="L23" i="10"/>
  <c r="K23" i="10"/>
  <c r="J23" i="10"/>
  <c r="I23" i="10"/>
  <c r="H23" i="10"/>
  <c r="G23" i="10"/>
  <c r="F23" i="10"/>
  <c r="E23" i="10"/>
  <c r="D23" i="10"/>
  <c r="C23" i="10"/>
  <c r="N22" i="10"/>
  <c r="M22" i="10"/>
  <c r="L22" i="10"/>
  <c r="K22" i="10"/>
  <c r="J22" i="10"/>
  <c r="I22" i="10"/>
  <c r="H22" i="10"/>
  <c r="G22" i="10"/>
  <c r="F22" i="10"/>
  <c r="E22" i="10"/>
  <c r="D22" i="10"/>
  <c r="C22" i="10"/>
  <c r="AX21" i="10"/>
  <c r="AW21" i="10"/>
  <c r="AV21" i="10"/>
  <c r="AU21" i="10"/>
  <c r="AT21" i="10"/>
  <c r="AS21" i="10"/>
  <c r="AR21" i="10"/>
  <c r="AQ21" i="10"/>
  <c r="AP21" i="10"/>
  <c r="AO21" i="10"/>
  <c r="AN21" i="10"/>
  <c r="AM21" i="10"/>
  <c r="AL21" i="10"/>
  <c r="AK21" i="10"/>
  <c r="AJ21" i="10"/>
  <c r="AI21" i="10"/>
  <c r="AH21" i="10"/>
  <c r="AG21" i="10"/>
  <c r="AF21" i="10"/>
  <c r="AE21" i="10"/>
  <c r="AD21" i="10"/>
  <c r="AC21" i="10"/>
  <c r="AB21" i="10"/>
  <c r="AA21" i="10"/>
  <c r="AX20"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R20" i="10"/>
  <c r="Q20" i="10"/>
  <c r="P20" i="10"/>
  <c r="O20" i="10"/>
  <c r="N20" i="10"/>
  <c r="M20" i="10"/>
  <c r="L20" i="10"/>
  <c r="K20" i="10"/>
  <c r="J20" i="10"/>
  <c r="I20" i="10"/>
  <c r="H20" i="10"/>
  <c r="G20" i="10"/>
  <c r="F20" i="10"/>
  <c r="E20" i="10"/>
  <c r="D20" i="10"/>
  <c r="C20" i="10"/>
  <c r="AX19" i="10"/>
  <c r="AW19" i="10"/>
  <c r="AV19" i="10"/>
  <c r="AU19" i="10"/>
  <c r="AT19" i="10"/>
  <c r="AS19" i="10"/>
  <c r="AR19" i="10"/>
  <c r="AQ19" i="10"/>
  <c r="AP19" i="10"/>
  <c r="AO19" i="10"/>
  <c r="AN19" i="10"/>
  <c r="AM19" i="10"/>
  <c r="AL19" i="10"/>
  <c r="AK19" i="10"/>
  <c r="AJ19" i="10"/>
  <c r="AI19" i="10"/>
  <c r="AH19" i="10"/>
  <c r="AG19" i="10"/>
  <c r="AF19" i="10"/>
  <c r="AE19" i="10"/>
  <c r="AD19" i="10"/>
  <c r="AC19" i="10"/>
  <c r="AB19" i="10"/>
  <c r="AA19" i="10"/>
  <c r="Z19" i="10"/>
  <c r="Y19" i="10"/>
  <c r="X19" i="10"/>
  <c r="W19" i="10"/>
  <c r="V19" i="10"/>
  <c r="U19" i="10"/>
  <c r="T19" i="10"/>
  <c r="S19" i="10"/>
  <c r="R19" i="10"/>
  <c r="Q19" i="10"/>
  <c r="P19" i="10"/>
  <c r="O19" i="10"/>
  <c r="N19" i="10"/>
  <c r="M19" i="10"/>
  <c r="L19" i="10"/>
  <c r="K19" i="10"/>
  <c r="J19" i="10"/>
  <c r="I19" i="10"/>
  <c r="H19" i="10"/>
  <c r="G19" i="10"/>
  <c r="F19" i="10"/>
  <c r="E19" i="10"/>
  <c r="D19" i="10"/>
  <c r="AX14" i="10"/>
  <c r="AW14" i="10"/>
  <c r="AV14" i="10"/>
  <c r="AU14" i="10"/>
  <c r="AT14" i="10"/>
  <c r="AS14" i="10"/>
  <c r="AR14" i="10"/>
  <c r="AQ14" i="10"/>
  <c r="AP14" i="10"/>
  <c r="AO14" i="10"/>
  <c r="AN14" i="10"/>
  <c r="AM14" i="10"/>
  <c r="AL14" i="10"/>
  <c r="AK14" i="10"/>
  <c r="AJ14" i="10"/>
  <c r="AI14" i="10"/>
  <c r="AH14" i="10"/>
  <c r="AG14" i="10"/>
  <c r="AF14" i="10"/>
  <c r="AE14" i="10"/>
  <c r="AD14" i="10"/>
  <c r="AC14" i="10"/>
  <c r="AB14" i="10"/>
  <c r="AA14" i="10"/>
  <c r="Z14" i="10"/>
  <c r="Y14" i="10"/>
  <c r="X14" i="10"/>
  <c r="W14" i="10"/>
  <c r="V14" i="10"/>
  <c r="U14" i="10"/>
  <c r="T14" i="10"/>
  <c r="S14" i="10"/>
  <c r="R14" i="10"/>
  <c r="Q14" i="10"/>
  <c r="P14" i="10"/>
  <c r="O14" i="10"/>
  <c r="N14" i="10"/>
  <c r="M14" i="10"/>
  <c r="L14" i="10"/>
  <c r="K14" i="10"/>
  <c r="J14" i="10"/>
  <c r="I14" i="10"/>
  <c r="H14" i="10"/>
  <c r="G14" i="10"/>
  <c r="F14" i="10"/>
  <c r="E14" i="10"/>
  <c r="D14" i="10"/>
  <c r="C14" i="10"/>
  <c r="AX13" i="10"/>
  <c r="AW13" i="10"/>
  <c r="AV13" i="10"/>
  <c r="AU13" i="10"/>
  <c r="AT13" i="10"/>
  <c r="AS13" i="10"/>
  <c r="AR13" i="10"/>
  <c r="AQ13" i="10"/>
  <c r="AP13" i="10"/>
  <c r="AO13" i="10"/>
  <c r="AN13" i="10"/>
  <c r="AM13" i="10"/>
  <c r="AL13" i="10"/>
  <c r="AK13" i="10"/>
  <c r="AJ13" i="10"/>
  <c r="AI13" i="10"/>
  <c r="AH13" i="10"/>
  <c r="AG13" i="10"/>
  <c r="AF13" i="10"/>
  <c r="AE13" i="10"/>
  <c r="AD13" i="10"/>
  <c r="AC13" i="10"/>
  <c r="AB13" i="10"/>
  <c r="AA13" i="10"/>
  <c r="Z13" i="10"/>
  <c r="Y13" i="10"/>
  <c r="X13" i="10"/>
  <c r="W13" i="10"/>
  <c r="V13" i="10"/>
  <c r="U13" i="10"/>
  <c r="T13" i="10"/>
  <c r="S13" i="10"/>
  <c r="R13" i="10"/>
  <c r="Q13" i="10"/>
  <c r="P13" i="10"/>
  <c r="O13" i="10"/>
  <c r="N13" i="10"/>
  <c r="M13" i="10"/>
  <c r="L13" i="10"/>
  <c r="K13" i="10"/>
  <c r="J13" i="10"/>
  <c r="I13" i="10"/>
  <c r="H13" i="10"/>
  <c r="G13" i="10"/>
  <c r="F13" i="10"/>
  <c r="E13" i="10"/>
  <c r="D13" i="10"/>
  <c r="C13" i="10"/>
  <c r="AR10" i="10"/>
  <c r="AR16" i="10" s="1"/>
  <c r="AO10" i="10"/>
  <c r="AO16" i="10" s="1"/>
  <c r="AO25" i="10" s="1"/>
  <c r="AJ10" i="10"/>
  <c r="AJ16" i="10" s="1"/>
  <c r="AJ25" i="10" s="1"/>
  <c r="L10" i="10"/>
  <c r="L16" i="10" s="1"/>
  <c r="I10" i="10"/>
  <c r="I16" i="10" s="1"/>
  <c r="I25" i="10" s="1"/>
  <c r="D10" i="10"/>
  <c r="D16" i="10" s="1"/>
  <c r="D25" i="10" s="1"/>
  <c r="N6" i="10"/>
  <c r="M6" i="10"/>
  <c r="L6" i="10"/>
  <c r="K6" i="10"/>
  <c r="J6" i="10"/>
  <c r="I6" i="10"/>
  <c r="H6" i="10"/>
  <c r="G6" i="10"/>
  <c r="F6" i="10"/>
  <c r="E6" i="10"/>
  <c r="D6" i="10"/>
  <c r="C6" i="10"/>
  <c r="AX5" i="10"/>
  <c r="AX10" i="10" s="1"/>
  <c r="AX16" i="10" s="1"/>
  <c r="AX25" i="10" s="1"/>
  <c r="AW5" i="10"/>
  <c r="AW10" i="10" s="1"/>
  <c r="AV5" i="10"/>
  <c r="AV10" i="10" s="1"/>
  <c r="AV16" i="10" s="1"/>
  <c r="AU5" i="10"/>
  <c r="AU10" i="10" s="1"/>
  <c r="AU16" i="10" s="1"/>
  <c r="AU25" i="10" s="1"/>
  <c r="AT5" i="10"/>
  <c r="AT10" i="10" s="1"/>
  <c r="AT16" i="10" s="1"/>
  <c r="AT25" i="10" s="1"/>
  <c r="AS5" i="10"/>
  <c r="AS10" i="10" s="1"/>
  <c r="AS16" i="10" s="1"/>
  <c r="AR5" i="10"/>
  <c r="AQ5" i="10"/>
  <c r="AQ10" i="10" s="1"/>
  <c r="AQ16" i="10" s="1"/>
  <c r="AQ25" i="10" s="1"/>
  <c r="AP5" i="10"/>
  <c r="AP10" i="10" s="1"/>
  <c r="AP16" i="10" s="1"/>
  <c r="AP25" i="10" s="1"/>
  <c r="AO5" i="10"/>
  <c r="AN5" i="10"/>
  <c r="AN10" i="10" s="1"/>
  <c r="AN16" i="10" s="1"/>
  <c r="AM5" i="10"/>
  <c r="AM10" i="10" s="1"/>
  <c r="AL5" i="10"/>
  <c r="AL10" i="10" s="1"/>
  <c r="AL16" i="10" s="1"/>
  <c r="AL25" i="10" s="1"/>
  <c r="AK5" i="10"/>
  <c r="AK10" i="10" s="1"/>
  <c r="AK16" i="10" s="1"/>
  <c r="AJ5" i="10"/>
  <c r="AI5" i="10"/>
  <c r="AI10" i="10" s="1"/>
  <c r="AI16" i="10" s="1"/>
  <c r="AI25" i="10" s="1"/>
  <c r="AH5" i="10"/>
  <c r="AH10" i="10" s="1"/>
  <c r="AH16" i="10" s="1"/>
  <c r="AH25" i="10" s="1"/>
  <c r="AG5" i="10"/>
  <c r="AG10" i="10" s="1"/>
  <c r="AF5" i="10"/>
  <c r="AF10" i="10" s="1"/>
  <c r="AF16" i="10" s="1"/>
  <c r="AE5" i="10"/>
  <c r="AE10" i="10" s="1"/>
  <c r="AE16" i="10" s="1"/>
  <c r="AE25" i="10" s="1"/>
  <c r="AD5" i="10"/>
  <c r="AD10" i="10" s="1"/>
  <c r="AD16" i="10" s="1"/>
  <c r="AD25" i="10" s="1"/>
  <c r="AC5" i="10"/>
  <c r="AC10" i="10" s="1"/>
  <c r="AC16" i="10" s="1"/>
  <c r="AB5" i="10"/>
  <c r="AB10" i="10" s="1"/>
  <c r="AB16" i="10" s="1"/>
  <c r="AB25" i="10" s="1"/>
  <c r="AA5" i="10"/>
  <c r="AA10" i="10" s="1"/>
  <c r="Z5" i="10"/>
  <c r="Z10" i="10" s="1"/>
  <c r="Z16" i="10" s="1"/>
  <c r="Z25" i="10" s="1"/>
  <c r="Y5" i="10"/>
  <c r="Y10" i="10" s="1"/>
  <c r="X5" i="10"/>
  <c r="X10" i="10" s="1"/>
  <c r="X16" i="10" s="1"/>
  <c r="W5" i="10"/>
  <c r="W10" i="10" s="1"/>
  <c r="W16" i="10" s="1"/>
  <c r="W25" i="10" s="1"/>
  <c r="V5" i="10"/>
  <c r="V10" i="10" s="1"/>
  <c r="V16" i="10" s="1"/>
  <c r="V25" i="10" s="1"/>
  <c r="U5" i="10"/>
  <c r="U10" i="10" s="1"/>
  <c r="U16" i="10" s="1"/>
  <c r="T5" i="10"/>
  <c r="T10" i="10" s="1"/>
  <c r="T16" i="10" s="1"/>
  <c r="T25" i="10" s="1"/>
  <c r="S5" i="10"/>
  <c r="S10" i="10" s="1"/>
  <c r="S16" i="10" s="1"/>
  <c r="S25" i="10" s="1"/>
  <c r="R5" i="10"/>
  <c r="R10" i="10" s="1"/>
  <c r="R16" i="10" s="1"/>
  <c r="R25" i="10" s="1"/>
  <c r="Q5" i="10"/>
  <c r="Q10" i="10" s="1"/>
  <c r="P5" i="10"/>
  <c r="P10" i="10" s="1"/>
  <c r="P16" i="10" s="1"/>
  <c r="O5" i="10"/>
  <c r="O10" i="10" s="1"/>
  <c r="N5" i="10"/>
  <c r="N10" i="10" s="1"/>
  <c r="N16" i="10" s="1"/>
  <c r="N25" i="10" s="1"/>
  <c r="M5" i="10"/>
  <c r="M10" i="10" s="1"/>
  <c r="M16" i="10" s="1"/>
  <c r="L5" i="10"/>
  <c r="K5" i="10"/>
  <c r="K10" i="10" s="1"/>
  <c r="K16" i="10" s="1"/>
  <c r="K25" i="10" s="1"/>
  <c r="J5" i="10"/>
  <c r="J10" i="10" s="1"/>
  <c r="J16" i="10" s="1"/>
  <c r="J25" i="10" s="1"/>
  <c r="I5" i="10"/>
  <c r="H5" i="10"/>
  <c r="H10" i="10" s="1"/>
  <c r="H16" i="10" s="1"/>
  <c r="G5" i="10"/>
  <c r="G10" i="10" s="1"/>
  <c r="G16" i="10" s="1"/>
  <c r="G25" i="10" s="1"/>
  <c r="F5" i="10"/>
  <c r="F10" i="10" s="1"/>
  <c r="F16" i="10" s="1"/>
  <c r="F25" i="10" s="1"/>
  <c r="E5" i="10"/>
  <c r="E10" i="10" s="1"/>
  <c r="E16" i="10" s="1"/>
  <c r="D5" i="10"/>
  <c r="C10" i="10"/>
  <c r="D2" i="10"/>
  <c r="E2" i="10" s="1"/>
  <c r="F2" i="10" s="1"/>
  <c r="G2" i="10" s="1"/>
  <c r="H2" i="10" s="1"/>
  <c r="I2" i="10" s="1"/>
  <c r="J2" i="10" s="1"/>
  <c r="K2" i="10" s="1"/>
  <c r="L2" i="10" s="1"/>
  <c r="M2" i="10" s="1"/>
  <c r="N2" i="10" s="1"/>
  <c r="O2" i="10" s="1"/>
  <c r="P2" i="10" s="1"/>
  <c r="Q2" i="10" s="1"/>
  <c r="R2" i="10" s="1"/>
  <c r="S2" i="10" s="1"/>
  <c r="T2" i="10" s="1"/>
  <c r="U2" i="10" s="1"/>
  <c r="V2" i="10" s="1"/>
  <c r="W2" i="10" s="1"/>
  <c r="X2" i="10" s="1"/>
  <c r="Y2" i="10" s="1"/>
  <c r="Z2" i="10" s="1"/>
  <c r="AA2" i="10" s="1"/>
  <c r="AB2" i="10" s="1"/>
  <c r="AC2" i="10" s="1"/>
  <c r="AD2" i="10" s="1"/>
  <c r="AE2" i="10" s="1"/>
  <c r="AF2" i="10" s="1"/>
  <c r="AG2" i="10" s="1"/>
  <c r="AH2" i="10" s="1"/>
  <c r="AI2" i="10" s="1"/>
  <c r="AJ2" i="10" s="1"/>
  <c r="AK2" i="10" s="1"/>
  <c r="AL2" i="10" s="1"/>
  <c r="AM2" i="10" s="1"/>
  <c r="AN2" i="10" s="1"/>
  <c r="AO2" i="10" s="1"/>
  <c r="AP2" i="10" s="1"/>
  <c r="AQ2" i="10" s="1"/>
  <c r="AR2" i="10" s="1"/>
  <c r="AS2" i="10" s="1"/>
  <c r="AT2" i="10" s="1"/>
  <c r="AU2" i="10" s="1"/>
  <c r="AV2" i="10" s="1"/>
  <c r="AW2" i="10" s="1"/>
  <c r="AX2" i="10" s="1"/>
  <c r="E39" i="13" l="1"/>
  <c r="F39" i="13" s="1"/>
  <c r="G39" i="13" s="1"/>
  <c r="X25" i="10"/>
  <c r="L25" i="10"/>
  <c r="AR25" i="10"/>
  <c r="AV25" i="10"/>
  <c r="H25" i="10"/>
  <c r="AN25" i="10"/>
  <c r="P25" i="10"/>
  <c r="E25" i="10"/>
  <c r="M25" i="10"/>
  <c r="U25" i="10"/>
  <c r="AC25" i="10"/>
  <c r="AK25" i="10"/>
  <c r="AS25" i="10"/>
  <c r="AF25" i="10"/>
  <c r="Q16" i="10"/>
  <c r="Q25" i="10" s="1"/>
  <c r="AW16" i="10"/>
  <c r="AW25" i="10" s="1"/>
  <c r="Y16" i="10"/>
  <c r="Y25" i="10" s="1"/>
  <c r="AG16" i="10"/>
  <c r="AG25" i="10" s="1"/>
  <c r="C16" i="10"/>
  <c r="N11" i="10"/>
  <c r="AA16" i="10"/>
  <c r="AL11" i="10"/>
  <c r="Z11" i="10"/>
  <c r="O16" i="10"/>
  <c r="AX11" i="10"/>
  <c r="AM16" i="10"/>
  <c r="AM25" i="10" l="1"/>
  <c r="AX26" i="10" s="1"/>
  <c r="AX17" i="10"/>
  <c r="O25" i="10"/>
  <c r="Z26" i="10" s="1"/>
  <c r="Z17" i="10"/>
  <c r="AA25" i="10"/>
  <c r="AL26" i="10" s="1"/>
  <c r="AL17" i="10"/>
  <c r="C25" i="10"/>
  <c r="N26" i="10" s="1"/>
  <c r="N17" i="10"/>
</calcChain>
</file>

<file path=xl/sharedStrings.xml><?xml version="1.0" encoding="utf-8"?>
<sst xmlns="http://schemas.openxmlformats.org/spreadsheetml/2006/main" count="3472" uniqueCount="1735">
  <si>
    <t>Setting</t>
  </si>
  <si>
    <t>Pradella Sistemi Srl</t>
  </si>
  <si>
    <t>Opzioni bilanci consuntivi</t>
  </si>
  <si>
    <t>Numero anni bilanci consuntivi</t>
  </si>
  <si>
    <t>Ultimo anno consuntivo</t>
  </si>
  <si>
    <t>Anno</t>
  </si>
  <si>
    <t>Opzioni piano previsionale</t>
  </si>
  <si>
    <t>Numero anni piano finanziario</t>
  </si>
  <si>
    <t>Anno di riferimento per commenti automatici report</t>
  </si>
  <si>
    <t>Dati Fiscali previsionali</t>
  </si>
  <si>
    <t>Aliquota IRES</t>
  </si>
  <si>
    <t>%</t>
  </si>
  <si>
    <t>Aliquota IRAP</t>
  </si>
  <si>
    <t>Opzioni avanzate</t>
  </si>
  <si>
    <t>Opzioni fiscali</t>
  </si>
  <si>
    <t>Svalutazione crediti</t>
  </si>
  <si>
    <t>Rimborso IVA a credito</t>
  </si>
  <si>
    <t>NO</t>
  </si>
  <si>
    <t>Gestione IVA</t>
  </si>
  <si>
    <t>Per competenza</t>
  </si>
  <si>
    <t>Quota perdite riportabili</t>
  </si>
  <si>
    <t>€</t>
  </si>
  <si>
    <t>Variazione in Aumento/(Diminuzione) IRES</t>
  </si>
  <si>
    <t>Variazione in Aumento/(Diminuzione) IRAP</t>
  </si>
  <si>
    <t>Gestione crediti/debiti tributari</t>
  </si>
  <si>
    <t>Automatica</t>
  </si>
  <si>
    <t>Crediti tributari entro 12 mesi 2021</t>
  </si>
  <si>
    <t>Debiti tributari entro 12 mesi 2021</t>
  </si>
  <si>
    <t>Crediti IRES</t>
  </si>
  <si>
    <t>Debiti IRES</t>
  </si>
  <si>
    <t>Crediti IRAP</t>
  </si>
  <si>
    <t>Debiti IRAP</t>
  </si>
  <si>
    <t>Crediti IVA</t>
  </si>
  <si>
    <t>Debiti IVA</t>
  </si>
  <si>
    <t>Altri crediti fiscali</t>
  </si>
  <si>
    <t>Altri debiti fiscali</t>
  </si>
  <si>
    <t>Totale inserito</t>
  </si>
  <si>
    <t>Ipotesi Finanziarie per WACC</t>
  </si>
  <si>
    <t>Tasso Free Risk Ke</t>
  </si>
  <si>
    <t>Equity Risk Premium</t>
  </si>
  <si>
    <t>Beta Unlevered</t>
  </si>
  <si>
    <t>N</t>
  </si>
  <si>
    <t>Tasso Kd</t>
  </si>
  <si>
    <t>Tasso di Crescita g</t>
  </si>
  <si>
    <t>Input Stato Patrimoniale consuntivo</t>
  </si>
  <si>
    <t>STATO PATRIMONIALE consuntivo</t>
  </si>
  <si>
    <t>ATTIVO</t>
  </si>
  <si>
    <t>A) CRED. VERSO SOCI PER VERS. ANCORA DOVUTI</t>
  </si>
  <si>
    <t>B) IMMOBILIZZAZIONI</t>
  </si>
  <si>
    <t>I) Immobilizzazioni immateriali:</t>
  </si>
  <si>
    <t xml:space="preserve">   1) Costi d'impianto e di ampiamento</t>
  </si>
  <si>
    <t xml:space="preserve">   2) Costi di sviluppo</t>
  </si>
  <si>
    <t xml:space="preserve">   3) Diritti di brevetto e di uso di opere d'ingegno</t>
  </si>
  <si>
    <t xml:space="preserve">   4) Concessioni, licenze, marchi e diritti</t>
  </si>
  <si>
    <t xml:space="preserve">   5) Avviamento</t>
  </si>
  <si>
    <t xml:space="preserve">   6) Immobilizzazioni in corso e acconti</t>
  </si>
  <si>
    <t xml:space="preserve">   7) Altre</t>
  </si>
  <si>
    <t>Totale immobilizzazioni immateriali</t>
  </si>
  <si>
    <t>II) Immobilizzazioni materiali:</t>
  </si>
  <si>
    <t xml:space="preserve">   1) Terreni e fabbricati</t>
  </si>
  <si>
    <t xml:space="preserve">   2) Impianti e macchinario</t>
  </si>
  <si>
    <t xml:space="preserve">   3) Attrezzature industriali e commerciali</t>
  </si>
  <si>
    <t xml:space="preserve">   4) Altri beni</t>
  </si>
  <si>
    <t xml:space="preserve">   5) Immobilizzazioni in corso e acconti</t>
  </si>
  <si>
    <t>Totale immobilizzazioni materiali</t>
  </si>
  <si>
    <t>III) Immobilizzazioni finanziarie:</t>
  </si>
  <si>
    <t xml:space="preserve">   1) Partecipazioni in:</t>
  </si>
  <si>
    <t xml:space="preserve">      a) imprese controllate</t>
  </si>
  <si>
    <t xml:space="preserve">      b) imprese collegate</t>
  </si>
  <si>
    <t xml:space="preserve">      c) imprese controllanti</t>
  </si>
  <si>
    <t xml:space="preserve">      d) imprese sottoposte al controllo delle controllanti</t>
  </si>
  <si>
    <t xml:space="preserve">      d-bis) altre imprese</t>
  </si>
  <si>
    <t>Totale Partecipazioni</t>
  </si>
  <si>
    <t xml:space="preserve">   2) Crediti:</t>
  </si>
  <si>
    <t xml:space="preserve">      a) verso imprese controllate</t>
  </si>
  <si>
    <t xml:space="preserve">          a.1) esigibili entro l'esercizio successivo</t>
  </si>
  <si>
    <t xml:space="preserve">          a.2) esigibili oltre l'esercizio successivo</t>
  </si>
  <si>
    <t xml:space="preserve">      b) verso imprese collegate</t>
  </si>
  <si>
    <t xml:space="preserve">          b.1) esigibili entro l'esercizio successivo</t>
  </si>
  <si>
    <t xml:space="preserve">          b.2) esigibili oltre l'esercizio successivo</t>
  </si>
  <si>
    <t xml:space="preserve">      c) verso imprese controllanti</t>
  </si>
  <si>
    <t xml:space="preserve">          c.1) esigibili entro l'esercizio successivo</t>
  </si>
  <si>
    <t xml:space="preserve">          c.2) esigibili oltre l'esercizio successivo</t>
  </si>
  <si>
    <t xml:space="preserve">      d) verso imprese sottoposte al controllo delle controllanti (solo dal 2016)</t>
  </si>
  <si>
    <t xml:space="preserve">          d.1) esigibili entro l'esercizio successivo</t>
  </si>
  <si>
    <t xml:space="preserve">          d.2) esigibili oltre l'esercizio successivo</t>
  </si>
  <si>
    <t xml:space="preserve">      d-bis) verso altri</t>
  </si>
  <si>
    <t xml:space="preserve">          d-bis.1) esigibili entro l'esercizio successivo</t>
  </si>
  <si>
    <t xml:space="preserve">          d-bis.2) esigibili oltre l'esercizio successivo</t>
  </si>
  <si>
    <t>Totale Crediti</t>
  </si>
  <si>
    <t xml:space="preserve">   3) Altri titoli</t>
  </si>
  <si>
    <t xml:space="preserve">   </t>
  </si>
  <si>
    <t xml:space="preserve">   4) strumenti finanziari derivati attivi (solo dal 2016)</t>
  </si>
  <si>
    <t>Totale immobilizzazioni finanziarie</t>
  </si>
  <si>
    <t>Totale Immobilizzazioni (B)</t>
  </si>
  <si>
    <t>C) ATTIVO CIRCOLANTE</t>
  </si>
  <si>
    <t>I) Rimanenze:</t>
  </si>
  <si>
    <t xml:space="preserve">   1) Materie prime, sussidiarie, di consumo</t>
  </si>
  <si>
    <t xml:space="preserve">   2) Prodotti in corso di lavorazione e semilavorati</t>
  </si>
  <si>
    <t xml:space="preserve">   3) Lavori in corso su ordinazione</t>
  </si>
  <si>
    <t xml:space="preserve">   4) Prodotti finiti e merci</t>
  </si>
  <si>
    <t xml:space="preserve">   5) Acconti</t>
  </si>
  <si>
    <t>Totale Rimanenze</t>
  </si>
  <si>
    <t>Immobilizzazioni materiali destinate alla vendita (solo dal 2016)</t>
  </si>
  <si>
    <t>II) Crediti:</t>
  </si>
  <si>
    <t xml:space="preserve">   1) verso clienti</t>
  </si>
  <si>
    <t xml:space="preserve">        - entro 12 mesi</t>
  </si>
  <si>
    <t xml:space="preserve">        - oltre 12 mesi</t>
  </si>
  <si>
    <t>Totale crediti verso clienti</t>
  </si>
  <si>
    <t xml:space="preserve">   2) verso imprese controllate</t>
  </si>
  <si>
    <t xml:space="preserve">        - entro 12 mesi commerciali</t>
  </si>
  <si>
    <t xml:space="preserve">        - entro 12 mesi finanziari</t>
  </si>
  <si>
    <t xml:space="preserve">        - oltre 12 mesi commerciali</t>
  </si>
  <si>
    <t xml:space="preserve">   3) verso imprese collegate</t>
  </si>
  <si>
    <t xml:space="preserve">   4) verso imprese controllanti</t>
  </si>
  <si>
    <t xml:space="preserve">   5) verso imprese sottoposte al controllo delle controllanti (solo dal 2016)</t>
  </si>
  <si>
    <t xml:space="preserve">   5-bis) crediti tributari</t>
  </si>
  <si>
    <t xml:space="preserve">   5-ter) imposte anticipate</t>
  </si>
  <si>
    <t xml:space="preserve">   5-quater) verso altri</t>
  </si>
  <si>
    <t>III) Attività finanziarie che non costituiscono immobilizzazioni:</t>
  </si>
  <si>
    <t xml:space="preserve">   1) partecipazioni in imprese controllate </t>
  </si>
  <si>
    <t xml:space="preserve">   2) partecipazioni in imprese collegate</t>
  </si>
  <si>
    <t xml:space="preserve">   3) partecipazioni in imprese controllanti</t>
  </si>
  <si>
    <t xml:space="preserve">   3-bis) partecipazioni in imprese sottoposte al controllo delle controllanti (solo dal 2016)</t>
  </si>
  <si>
    <t xml:space="preserve">   4) altre partecipazioni</t>
  </si>
  <si>
    <t xml:space="preserve">   5) strumenti finanziari derivati attivi (solo dal 2016)</t>
  </si>
  <si>
    <t xml:space="preserve">   6) altri titoli</t>
  </si>
  <si>
    <t xml:space="preserve">   Attività finanziarie per la gestione accentrata della tesoreria (solo dal 2016)</t>
  </si>
  <si>
    <t>Totale attività finanziarie che non costituiscono immobilizzazioni</t>
  </si>
  <si>
    <t>IV) Disponibilità liquide:</t>
  </si>
  <si>
    <t xml:space="preserve">   1) depositi bancari e postali</t>
  </si>
  <si>
    <t xml:space="preserve">   2) assegni</t>
  </si>
  <si>
    <t xml:space="preserve">   3) denaro e valori contanti in cassa</t>
  </si>
  <si>
    <t>Totale Disponibilità liquide</t>
  </si>
  <si>
    <t>Totale Attivo Circolante (C)</t>
  </si>
  <si>
    <t>D) RATEI E RISCONTI</t>
  </si>
  <si>
    <t xml:space="preserve">   TOTALE ATTIVO </t>
  </si>
  <si>
    <t>PASSIVO</t>
  </si>
  <si>
    <t>A) PATRIMONIO NETTO</t>
  </si>
  <si>
    <t xml:space="preserve">   I)   Capitale</t>
  </si>
  <si>
    <t xml:space="preserve">   II)   Riserva sovraprezzo azioni</t>
  </si>
  <si>
    <t xml:space="preserve">   III)  Riserve di rivalutazione</t>
  </si>
  <si>
    <t xml:space="preserve">   IV)  Riserva legale</t>
  </si>
  <si>
    <t xml:space="preserve">   V)   Riserve statutarie</t>
  </si>
  <si>
    <t xml:space="preserve">   0</t>
  </si>
  <si>
    <t xml:space="preserve">   VI) Altre riserve, distintamente indicate</t>
  </si>
  <si>
    <t xml:space="preserve">          Riserva straordinaria</t>
  </si>
  <si>
    <t xml:space="preserve">          </t>
  </si>
  <si>
    <t xml:space="preserve">          Riserva da deroghe ex articolo 2423 codice civile</t>
  </si>
  <si>
    <t xml:space="preserve">          Riserva azioni (quote) della società controllante</t>
  </si>
  <si>
    <t xml:space="preserve">          Riserva da rivalutazione delle partecipazioni</t>
  </si>
  <si>
    <t xml:space="preserve">          Versamenti in conto aumento di capitale</t>
  </si>
  <si>
    <t xml:space="preserve">          Versamenti in conto futuro aumento di capitale</t>
  </si>
  <si>
    <t xml:space="preserve">          Versamenti in conto capitale</t>
  </si>
  <si>
    <t xml:space="preserve">          Versamenti a copertura perdite</t>
  </si>
  <si>
    <t xml:space="preserve">          Riserva da riduzione di capitale sociale</t>
  </si>
  <si>
    <t xml:space="preserve">          Riserva avanzo di fusione</t>
  </si>
  <si>
    <t xml:space="preserve">          Riserva per utili su cambi non realizzati</t>
  </si>
  <si>
    <t xml:space="preserve">          Varie altre riserve</t>
  </si>
  <si>
    <t xml:space="preserve">   Totale Altre riserve</t>
  </si>
  <si>
    <t xml:space="preserve">   VII) Riserva per operazioni di copertura dei flussi finanziari attesi (solo dal 2016)</t>
  </si>
  <si>
    <t xml:space="preserve">   VIII) Utili (perdite) portati a nuovo</t>
  </si>
  <si>
    <t xml:space="preserve">   IX)  Utile (perdita) dell'esercizio</t>
  </si>
  <si>
    <t xml:space="preserve">   Perdita ripianata nell'esercizio</t>
  </si>
  <si>
    <t xml:space="preserve">   X) Riserva negativa per azioni proprie in portafoglio (solo dal 2016)</t>
  </si>
  <si>
    <t>Totale Patrimonio Netto</t>
  </si>
  <si>
    <t>B) FONDI PER RISCHI E ONERI</t>
  </si>
  <si>
    <t xml:space="preserve">   1) per trattamento di quiescenza e simili</t>
  </si>
  <si>
    <t xml:space="preserve">   2) per imposte anche differite</t>
  </si>
  <si>
    <t xml:space="preserve">   3) strumenti finanziari derivati passivi (solo dal 2016)</t>
  </si>
  <si>
    <t xml:space="preserve">   4) altri</t>
  </si>
  <si>
    <t>Totale Fondi per rischi e oneri</t>
  </si>
  <si>
    <t>C) TRATT. DI FINE RAPP. DI LAV. SUBORDIN.</t>
  </si>
  <si>
    <t>D) DEBITI</t>
  </si>
  <si>
    <t>1) Obbligazioni</t>
  </si>
  <si>
    <t>2) Obbligazioni convertibili</t>
  </si>
  <si>
    <t>3) Debiti vs soci per finanziamenti</t>
  </si>
  <si>
    <t>4) Debiti verso banche</t>
  </si>
  <si>
    <t>5) Debiti verso altri finanziatori</t>
  </si>
  <si>
    <t>6) Acconti</t>
  </si>
  <si>
    <t>7) Debiti verso fornitori</t>
  </si>
  <si>
    <t>8) Debiti rappresentati da titoli di credito</t>
  </si>
  <si>
    <t>9) Debiti verso imprese controllate</t>
  </si>
  <si>
    <t xml:space="preserve">        - oltre 12 mesi finanziari</t>
  </si>
  <si>
    <t>10) Debiti verso imprese collegate</t>
  </si>
  <si>
    <t>11) Debiti verso controllanti</t>
  </si>
  <si>
    <t>11-bis) Debiti verso imprese sottoposte al controllo delle controllanti (solo dal 2016)</t>
  </si>
  <si>
    <t>12) Debiti tributari</t>
  </si>
  <si>
    <t>13) Debiti verso istituti di previdenza e di sicurezza sociale</t>
  </si>
  <si>
    <t xml:space="preserve">14) Altri debiti </t>
  </si>
  <si>
    <t>Totale Debiti</t>
  </si>
  <si>
    <t>E) RATEI E RISCONTI</t>
  </si>
  <si>
    <t xml:space="preserve">  TOTALE PASSIVO E NETTO</t>
  </si>
  <si>
    <t>Formato bilancio</t>
  </si>
  <si>
    <t>Quadratura (attivo - passivo)</t>
  </si>
  <si>
    <t>OK</t>
  </si>
  <si>
    <t>Controlla la quadratura tra attivo e passivo</t>
  </si>
  <si>
    <t>Informazioni aggiuntive</t>
  </si>
  <si>
    <r>
      <rPr>
        <b/>
        <sz val="9"/>
        <rFont val="Calibri"/>
        <family val="2"/>
        <charset val="1"/>
      </rPr>
      <t xml:space="preserve">Debiti verso banche entro 12 mesi </t>
    </r>
    <r>
      <rPr>
        <sz val="8"/>
        <rFont val="Calibri"/>
        <family val="2"/>
        <charset val="1"/>
      </rPr>
      <t>(Le informazioni occorrono per calcolare il valore dei crediti v/clienti scontati)</t>
    </r>
  </si>
  <si>
    <t>a) Mutui e altri finanziamenti rateali</t>
  </si>
  <si>
    <t>b) Debiti per sconto fatture e anticipi su crediti</t>
  </si>
  <si>
    <t>c) Valore di Utilizzo del fido o scoperto di c/c</t>
  </si>
  <si>
    <t>check</t>
  </si>
  <si>
    <t>Il valore dei crediti v/clienti non scontati e quindi incassabili è pari a € 278.143</t>
  </si>
  <si>
    <t xml:space="preserve">Questa sezione serve per la gestione dello sconto dei crediti v/clienti entro i 12 mesi. Infatti, se immetto un valore nella cella Sbf vuol dire che un valore di crediti v/clienti entro i 12 mesi corrispondente è stato scontato e non comporterà entrata di cassa nel primo anno previsionale ma solo ricostituzione del castelletto con il quale scontare altri crediti successivamente. Con l’inserimento di valori nella prima cella denominata "Quota dei debiti v/banche oltre 12 mesi contabilizzata in quelli entro" si vuole rimediare ad un problema di contabilizzazione in bilancio dato che molte volte in questi ultimi troviamo un valore del debito v/banche entro i 12 mesi che riguarda quelli oltre i 12 mesi (mutui ad esempio) ovvero la parte di un mutuo che verrà corrisposta entro i 12 mesi successivi e quindi bisogna eliminarla dalle banche a breve altrimenti i flussi non saranno calcolati correttamente. La distinzione tra sbf e fido è importante per capire il valore di utilizzato distinto tra le due categorie che come sappiamo seguono regole diverse. </t>
  </si>
  <si>
    <t>Input Conto economico Consuntivo</t>
  </si>
  <si>
    <t>CONTO ECONOMICO consuntivo</t>
  </si>
  <si>
    <t>A) VALORE DELLA PRODUZIONE</t>
  </si>
  <si>
    <t xml:space="preserve">   1) Ricavi delle vendite e prestazioni</t>
  </si>
  <si>
    <t xml:space="preserve">   2) (+/-) Variazioni rimanenze di prodotti in corso di l. e semil. e finiti</t>
  </si>
  <si>
    <t xml:space="preserve">   3) (+/-) Variazioni lavori in corso su ordinazione</t>
  </si>
  <si>
    <t xml:space="preserve">   4) (+) Incrementi di immobilizzazioni per lavori interni</t>
  </si>
  <si>
    <t xml:space="preserve">   5) (+) Altri ricavi e proventi, riferiti a:</t>
  </si>
  <si>
    <t xml:space="preserve">                                - Contributi in conto esercizio</t>
  </si>
  <si>
    <t xml:space="preserve">                                - Altri ricavi e proventi</t>
  </si>
  <si>
    <t>Totale A</t>
  </si>
  <si>
    <t>B) COSTI DELLA PRODUZIONE</t>
  </si>
  <si>
    <t xml:space="preserve">   6) (+) per acquisto materie prime, sussidiarie, di consumo, merci</t>
  </si>
  <si>
    <t xml:space="preserve">   7) (+) per servizi</t>
  </si>
  <si>
    <t xml:space="preserve">   8) (+) per godimento di beni di terzi</t>
  </si>
  <si>
    <t xml:space="preserve">   9) Personale:</t>
  </si>
  <si>
    <t xml:space="preserve">       a) (+) salari e stipendi</t>
  </si>
  <si>
    <t xml:space="preserve">       b) (+) oneri sociali</t>
  </si>
  <si>
    <t xml:space="preserve">       c) (+) trattamento di fine rapporto</t>
  </si>
  <si>
    <t xml:space="preserve">       d) (+) trattamento di quiescenza e simili</t>
  </si>
  <si>
    <t xml:space="preserve">       e) (+) altri costi</t>
  </si>
  <si>
    <t xml:space="preserve">   10) Ammortamenti e svalutazioni:</t>
  </si>
  <si>
    <t xml:space="preserve">       a) (+) ammortamento immobiliz. immateriali</t>
  </si>
  <si>
    <t xml:space="preserve">       b) (+) ammortamento immobiliz. materiali</t>
  </si>
  <si>
    <t xml:space="preserve">       c) (+) altre svalutazioni delle immobilizzazioni</t>
  </si>
  <si>
    <t xml:space="preserve">       d) (+) svalutazioni dei crediti del circolante</t>
  </si>
  <si>
    <t xml:space="preserve">   11) (+/-) Variazioni rimanenze materie prime, merci</t>
  </si>
  <si>
    <t xml:space="preserve">   12) (+) Accantonamento per rischi</t>
  </si>
  <si>
    <t xml:space="preserve">   13) (+) Altri accantonamenti</t>
  </si>
  <si>
    <t xml:space="preserve">   14) (+) Oneri diversi di gestione</t>
  </si>
  <si>
    <t>Totale B</t>
  </si>
  <si>
    <t>DIFFERENZA TRA VALORE E COSTI DELLA PRODUZIONE (A- B)</t>
  </si>
  <si>
    <t>C) PROVENTI E ONERI FINANZIARI</t>
  </si>
  <si>
    <t xml:space="preserve">   15) (+) Proventi da partecipazioni</t>
  </si>
  <si>
    <t xml:space="preserve">       a) (+) da imprese controllate</t>
  </si>
  <si>
    <t xml:space="preserve">       b) (+) da imprese collegate</t>
  </si>
  <si>
    <t xml:space="preserve">       c) (+) da imprese controllanti (solo dal 2016)</t>
  </si>
  <si>
    <t xml:space="preserve">       d) (+) da imprese sottoposte al controllo delle controllanti (solo dal 2016)</t>
  </si>
  <si>
    <t xml:space="preserve">       e) (+) altri</t>
  </si>
  <si>
    <t xml:space="preserve">   16) Altri proventi finanziari da:</t>
  </si>
  <si>
    <t xml:space="preserve">       a) (+) crediti iscritti nelle immobilizzazioni</t>
  </si>
  <si>
    <t xml:space="preserve">          - da imprese controllate</t>
  </si>
  <si>
    <t xml:space="preserve">          - da imprese collegate</t>
  </si>
  <si>
    <t xml:space="preserve">          - da imprese controllanti</t>
  </si>
  <si>
    <t xml:space="preserve">          - da imprese sottoposte al controllo delle controllanti (solo dal 2016)</t>
  </si>
  <si>
    <t xml:space="preserve">          - altri</t>
  </si>
  <si>
    <t xml:space="preserve">       b) (+) titoli immobilizzati non partecipazione</t>
  </si>
  <si>
    <t xml:space="preserve">       c) (+) titoli iscritti nell'attivo circolante</t>
  </si>
  <si>
    <t xml:space="preserve">       d) (+) titoli diversi dai precedenti da:</t>
  </si>
  <si>
    <t xml:space="preserve">   17) (+) Interessi e altri oneri finanziari</t>
  </si>
  <si>
    <t xml:space="preserve">          - verso imprese controllate</t>
  </si>
  <si>
    <t xml:space="preserve">          - verso imprese collegate</t>
  </si>
  <si>
    <t xml:space="preserve">          - verso imprese controllanti</t>
  </si>
  <si>
    <t xml:space="preserve">          - verso imprese sottoposte al controllo delle controllanti (solo dal 2016)</t>
  </si>
  <si>
    <t xml:space="preserve">   17-bis) (+/-) Utili e perdite su cambi</t>
  </si>
  <si>
    <t>Totale C</t>
  </si>
  <si>
    <t>D) RETTIFICHE DI VALORE DI ATTIVITA' E PASSIVITA' FINANZIARIE</t>
  </si>
  <si>
    <t xml:space="preserve">   18) Rivalutazioni di:</t>
  </si>
  <si>
    <t xml:space="preserve">       a) (+) partecipazioni</t>
  </si>
  <si>
    <t xml:space="preserve">       b) (+) immobilizzazioni finanziarie non partecipazioni</t>
  </si>
  <si>
    <t xml:space="preserve">       c) (+) titoli del circolante non partecipazione</t>
  </si>
  <si>
    <t xml:space="preserve">       d) strumenti finanziari derivati (solo dal 2016)</t>
  </si>
  <si>
    <t xml:space="preserve">       Attività finanziarie per la gestione accentrata della tesoreria (solo dal 2016)</t>
  </si>
  <si>
    <t xml:space="preserve">   19) Svalutazioni di:</t>
  </si>
  <si>
    <t>Totale delle Rettifiche D (18 - 19)</t>
  </si>
  <si>
    <t>RISULTATO ANTE-IMPOSTE (A-B+/-C+/-D)</t>
  </si>
  <si>
    <t xml:space="preserve">   20) Imposte sul reddito dell'esercizio, correnti, differite e anticipate</t>
  </si>
  <si>
    <t xml:space="preserve">       a) (+) Imposte correnti</t>
  </si>
  <si>
    <t xml:space="preserve">       </t>
  </si>
  <si>
    <t xml:space="preserve">       b) Imposte relative a esercizi precedenti (solo dal 2016)</t>
  </si>
  <si>
    <t xml:space="preserve">       c) Imposte differite e anticipate (solo dal 2016)</t>
  </si>
  <si>
    <t xml:space="preserve">       d) (+/-) Proventi (oneri) da adesione al</t>
  </si>
  <si>
    <t xml:space="preserve">                  consolidato fiscale / trasparenza fiscale</t>
  </si>
  <si>
    <t xml:space="preserve">  23) RISULTATO DELL'ESERCIZIO</t>
  </si>
  <si>
    <t>Investimenti</t>
  </si>
  <si>
    <t>Piano degli Investimenti</t>
  </si>
  <si>
    <t>DETTAGLIO VOCI INVESTIMENTO</t>
  </si>
  <si>
    <t>I trim 2022</t>
  </si>
  <si>
    <t>II trim 2022</t>
  </si>
  <si>
    <t>III trim 2022</t>
  </si>
  <si>
    <t>IV trim 2022</t>
  </si>
  <si>
    <t>I trim 2023</t>
  </si>
  <si>
    <t>II trim 2023</t>
  </si>
  <si>
    <t>III trim 2023</t>
  </si>
  <si>
    <t>IV trim 2023</t>
  </si>
  <si>
    <t>I trim 2024</t>
  </si>
  <si>
    <t>II trim 2024</t>
  </si>
  <si>
    <t>III trim 2024</t>
  </si>
  <si>
    <t>IV trim 2024</t>
  </si>
  <si>
    <t>Iva %</t>
  </si>
  <si>
    <t>Consulenze varie (studi di fattibilità, advisor ecc.)</t>
  </si>
  <si>
    <t>Competenze tecniche (progettazione, etc)</t>
  </si>
  <si>
    <t>A. TOTALE STUDIO DI FATTIBILITA' E CONSULENZE</t>
  </si>
  <si>
    <t xml:space="preserve">Acquisto terreno </t>
  </si>
  <si>
    <t>B. TOTALE SUOLO AZIENDALE</t>
  </si>
  <si>
    <t xml:space="preserve">Capannone e fabbricati industriali </t>
  </si>
  <si>
    <t>Strade, piazzali, recinzioni, scavi, tettoie</t>
  </si>
  <si>
    <t>Opere murarie varie</t>
  </si>
  <si>
    <t>Impianti Generici</t>
  </si>
  <si>
    <t>C. TOTALE OPERE MURARIE E IMPIANTI GENERICI</t>
  </si>
  <si>
    <t>Oneri di allacciamento alla rete Enel, Gas ecc.</t>
  </si>
  <si>
    <t xml:space="preserve">Attrezzature </t>
  </si>
  <si>
    <t>Impianti specifici</t>
  </si>
  <si>
    <t>Automezzi</t>
  </si>
  <si>
    <t>Macchine d'ufficio e PC</t>
  </si>
  <si>
    <t>Impianto di depurazione</t>
  </si>
  <si>
    <t>Mobili da ufficio</t>
  </si>
  <si>
    <t>D. TOTALE IMPIANTI MACCHINARI ED ATTREZZATURE</t>
  </si>
  <si>
    <t>Licenze software</t>
  </si>
  <si>
    <t>Concessioni, licenze, marchi e diritti simili</t>
  </si>
  <si>
    <t>Brevetti</t>
  </si>
  <si>
    <t>Pubblicità e sito e commerce</t>
  </si>
  <si>
    <t>E. TOTALE BENI PLURIENNALI</t>
  </si>
  <si>
    <t>TOTALE (A+B+C+D+E)</t>
  </si>
  <si>
    <t>GESTIONE AMMORTAMENTI</t>
  </si>
  <si>
    <t>Manuale</t>
  </si>
  <si>
    <t>Quota 2022</t>
  </si>
  <si>
    <t>Quota 2023</t>
  </si>
  <si>
    <t>Quota 2024</t>
  </si>
  <si>
    <t>Immobilizzazioni materiali</t>
  </si>
  <si>
    <t>Quota annua ammortamenti</t>
  </si>
  <si>
    <t>Immobilizzazioni immateriali</t>
  </si>
  <si>
    <t>IMMOBILIZZAZIONI FINANZIARIE - PARTECIPAZIONI</t>
  </si>
  <si>
    <t>Acquisizione di partecipazioni</t>
  </si>
  <si>
    <t>Fonti di finanziamento</t>
  </si>
  <si>
    <t>Fonti di Finanziamento</t>
  </si>
  <si>
    <t>Capitale di rischio</t>
  </si>
  <si>
    <t>Aumenti di capitale sociale</t>
  </si>
  <si>
    <t>Finanziamento soci annuali</t>
  </si>
  <si>
    <t>Conferimenti soci in conto futuro aumento</t>
  </si>
  <si>
    <t>Restituzione finanziamento soci</t>
  </si>
  <si>
    <t>TASSO INT.</t>
  </si>
  <si>
    <t>DURATA ANNI</t>
  </si>
  <si>
    <t>MESI PREAMM.</t>
  </si>
  <si>
    <t>MESI MORATORIA</t>
  </si>
  <si>
    <t>PARAMETRI FINANZIAMENTO SOCI</t>
  </si>
  <si>
    <t>Capitale di terzi</t>
  </si>
  <si>
    <t>Modalità di gestione banche a breve</t>
  </si>
  <si>
    <t>Banche a Breve</t>
  </si>
  <si>
    <t>Tasso interesse SBF (sconto fatture)</t>
  </si>
  <si>
    <t>Importo accordato SBF</t>
  </si>
  <si>
    <t>Importo minimo cassa</t>
  </si>
  <si>
    <t>Importo accordato fido di cassa</t>
  </si>
  <si>
    <t>Tasso interesse lordo fido di cassa</t>
  </si>
  <si>
    <t>Il valore dell'utilizzato del fido al 31/12/2021 è pari ad € 35.653</t>
  </si>
  <si>
    <t>Banche a lungo</t>
  </si>
  <si>
    <t>Il debito residuo v/banche per mutui al 31/12/2021 è pari ad € 195.528.</t>
  </si>
  <si>
    <t>Inserimento manuale mutui precedenti</t>
  </si>
  <si>
    <t>Residuo al 2021</t>
  </si>
  <si>
    <t>Quota anno 2022</t>
  </si>
  <si>
    <t>Quota anno 2023</t>
  </si>
  <si>
    <t>Quota anno 2024</t>
  </si>
  <si>
    <t>Mutuo precedente 1</t>
  </si>
  <si>
    <t>Oneri finanziari</t>
  </si>
  <si>
    <t>NUOVI MUTUI BANCARI</t>
  </si>
  <si>
    <t>IMPORTO</t>
  </si>
  <si>
    <t>% TASSO INT.</t>
  </si>
  <si>
    <t>TIP. TASSO (F/V)</t>
  </si>
  <si>
    <t>N. RATE ANNUE</t>
  </si>
  <si>
    <t>DATA EROGAZ.</t>
  </si>
  <si>
    <t>Banca 1</t>
  </si>
  <si>
    <t>F</t>
  </si>
  <si>
    <t>PREVISIONE TASSO VARIABILE (V)</t>
  </si>
  <si>
    <t>Tasso variabile previsionale</t>
  </si>
  <si>
    <t>NUOVI LEASING</t>
  </si>
  <si>
    <t>% CANONE INZ.</t>
  </si>
  <si>
    <t>% RISCATTO</t>
  </si>
  <si>
    <t>Leasing 1</t>
  </si>
  <si>
    <t>CONTRIBUTI E FINANZIAMENTO AGEVOLATO</t>
  </si>
  <si>
    <t>Contributo fondo perduto</t>
  </si>
  <si>
    <t>N. anni ammortamento contributo fondo perduto</t>
  </si>
  <si>
    <t>Gestione contributi</t>
  </si>
  <si>
    <t>Totale investimenti (€)</t>
  </si>
  <si>
    <t>Contributo prestito agevolato</t>
  </si>
  <si>
    <t>Contributo c/gestione</t>
  </si>
  <si>
    <t>Distribuzione dividendi</t>
  </si>
  <si>
    <t>Fondo Rischi e Oneri</t>
  </si>
  <si>
    <t>Accantonamento al fondo</t>
  </si>
  <si>
    <t>Utilizzo</t>
  </si>
  <si>
    <t>Altri finanziamenti</t>
  </si>
  <si>
    <t>Erogazione finanziamento</t>
  </si>
  <si>
    <t>Restituzione finanziamento</t>
  </si>
  <si>
    <t>Ricavi di gestione</t>
  </si>
  <si>
    <t>Modalità di inserimento del Fatturato</t>
  </si>
  <si>
    <t>Inserimento in euro incr./decr.</t>
  </si>
  <si>
    <t xml:space="preserve">         Con la finestra a tendina puoi decidere se variare il fatturato in percentuale rispetto all'anno precedente o se imputarlo manualmente in euro nella sezione Ricavi di gestione</t>
  </si>
  <si>
    <t>Gestione magazzino prodotti finiti</t>
  </si>
  <si>
    <t>I giorni clienti dell'anno 2021 si attestano ad una media di 210</t>
  </si>
  <si>
    <t>Valore della produzione</t>
  </si>
  <si>
    <t>Aliquota Iva</t>
  </si>
  <si>
    <t>GG Incassi 2022</t>
  </si>
  <si>
    <t>GG Incassi 2023</t>
  </si>
  <si>
    <t>GG Incassi 2024</t>
  </si>
  <si>
    <t>Totale</t>
  </si>
  <si>
    <t>Altri Ricavi</t>
  </si>
  <si>
    <t>Valore produzione realizzata</t>
  </si>
  <si>
    <t>Prezzi dei prodotti/servizi</t>
  </si>
  <si>
    <t>Prodotto 1</t>
  </si>
  <si>
    <t>Vendita effettiva produzione realizzata</t>
  </si>
  <si>
    <t>Utilizzo magazzino prodotti finiti</t>
  </si>
  <si>
    <t>Totale Ricavi delle vendite</t>
  </si>
  <si>
    <t>Altri Ricavi (non generano cassa)</t>
  </si>
  <si>
    <t>Contropartita:</t>
  </si>
  <si>
    <t>Altri debiti oltre 12 mesi</t>
  </si>
  <si>
    <t>Stagionalità delle vendite</t>
  </si>
  <si>
    <t>Mesi</t>
  </si>
  <si>
    <t>gennaio</t>
  </si>
  <si>
    <t>febbraio</t>
  </si>
  <si>
    <t>marzo</t>
  </si>
  <si>
    <t>aprile</t>
  </si>
  <si>
    <t>maggio</t>
  </si>
  <si>
    <t>giugno</t>
  </si>
  <si>
    <t>luglio</t>
  </si>
  <si>
    <t>agosto</t>
  </si>
  <si>
    <t>settembre</t>
  </si>
  <si>
    <t>ottobre</t>
  </si>
  <si>
    <t>novembre</t>
  </si>
  <si>
    <t>dicembre</t>
  </si>
  <si>
    <t>Stagionalità costi di gestione</t>
  </si>
  <si>
    <t>Proventi finanziari</t>
  </si>
  <si>
    <t>Costi di gestione</t>
  </si>
  <si>
    <t>Modalità inserimento Costi gestione</t>
  </si>
  <si>
    <t>Inserimento costi in euro</t>
  </si>
  <si>
    <t xml:space="preserve">         Con la finestra a tendina puoi decidere se inserire le incidenze come % del fatturato o se imputarlo manualmente in euro nella sezione Costi di gestione</t>
  </si>
  <si>
    <t>Gestione magazzino materie prime</t>
  </si>
  <si>
    <t>Aggiungi Oneri sociali e Tfr</t>
  </si>
  <si>
    <t>SI</t>
  </si>
  <si>
    <t>I giorni fornitori dell'anno 2021 si attestano ad una media di 196</t>
  </si>
  <si>
    <t>Materie prime</t>
  </si>
  <si>
    <t>Aliquota IVA</t>
  </si>
  <si>
    <t>GG Pagamento 2022</t>
  </si>
  <si>
    <t>GG Pagamento 2023</t>
  </si>
  <si>
    <t>GG Pagamento 2024</t>
  </si>
  <si>
    <t>TOTALE MATERIE PRIME</t>
  </si>
  <si>
    <t>Costi di stabilimento</t>
  </si>
  <si>
    <t>Costi di stabilimento 1</t>
  </si>
  <si>
    <t>TOTALE COSTI DI STABILIMENTO</t>
  </si>
  <si>
    <t>Spese di vendita</t>
  </si>
  <si>
    <t>Spese di vendita 1</t>
  </si>
  <si>
    <t>TOTALE SPESE DI VENDITA</t>
  </si>
  <si>
    <t>Pubblicità e promozione</t>
  </si>
  <si>
    <t>Pubblicità e promozione 1</t>
  </si>
  <si>
    <t>TOTALE PUBBLICITA' E PROMOZIONE</t>
  </si>
  <si>
    <t>Spese amministrative e generali</t>
  </si>
  <si>
    <t>Spese amministrative e generali 1</t>
  </si>
  <si>
    <t>TOTALE SPESE AMMINISTRATIVE E GENERALI</t>
  </si>
  <si>
    <t>Ricerca e sviluppo</t>
  </si>
  <si>
    <t>Ricerca e sviluppo 1</t>
  </si>
  <si>
    <t>TOTALE RICERCA E SVILUPPO</t>
  </si>
  <si>
    <t>Oneri diversi di gestione</t>
  </si>
  <si>
    <t>Oneri diversi di gestione 1</t>
  </si>
  <si>
    <t>TOTALE ONERI DIVERSI DI GESTIONE</t>
  </si>
  <si>
    <t>Godimento di beni di terzi e royalties</t>
  </si>
  <si>
    <t>Godimento di beni di terzi e royalties 1</t>
  </si>
  <si>
    <t>TOTALE GODIMENTO BENI DI TERZI E ROYALTIES</t>
  </si>
  <si>
    <t>Totale Materie prime e Spese operative</t>
  </si>
  <si>
    <t>Consumo Materie Prime</t>
  </si>
  <si>
    <t>Utilizzo Magazzino materie prime</t>
  </si>
  <si>
    <t>Costo del lavoro</t>
  </si>
  <si>
    <t>Salari e stipendi lordi</t>
  </si>
  <si>
    <t>di cui Ritenute fiscali</t>
  </si>
  <si>
    <t>di cui Ritenute previdenziali</t>
  </si>
  <si>
    <t>Oneri Sociali</t>
  </si>
  <si>
    <t>Accantonamento a fondo TFR</t>
  </si>
  <si>
    <t>Versamento TFR gestione esterna</t>
  </si>
  <si>
    <t>Liquidazione TFR</t>
  </si>
  <si>
    <t>Gestione crediti e debiti</t>
  </si>
  <si>
    <t>Gestione Avanzata Crediti e Debiti pregressi</t>
  </si>
  <si>
    <t>Valore 31/12/2021</t>
  </si>
  <si>
    <t>Svalutazione nel 2022</t>
  </si>
  <si>
    <t>Valore residuo</t>
  </si>
  <si>
    <t>Incasso nel 2022</t>
  </si>
  <si>
    <t>Incasso nel 2023</t>
  </si>
  <si>
    <t>Incasso nel 2024</t>
  </si>
  <si>
    <t>Gestione Crediti</t>
  </si>
  <si>
    <t>Crediti verso clienti entro i 12 mesi</t>
  </si>
  <si>
    <t>Altri Crediti</t>
  </si>
  <si>
    <t xml:space="preserve">  Crediti v/clienti </t>
  </si>
  <si>
    <t>Oltre 12 mesi</t>
  </si>
  <si>
    <t xml:space="preserve">  Crediti v/imprese controllate</t>
  </si>
  <si>
    <t>Entro 12 mesi commerciali</t>
  </si>
  <si>
    <t>Oltre 12 mesi commerciali</t>
  </si>
  <si>
    <t xml:space="preserve">  Crediti v/imprese collegate</t>
  </si>
  <si>
    <t xml:space="preserve">  Crediti v/controllanti</t>
  </si>
  <si>
    <t xml:space="preserve"> Crediti v/altri</t>
  </si>
  <si>
    <t>Entro 12 mesi</t>
  </si>
  <si>
    <t>Ratei e risconti</t>
  </si>
  <si>
    <t>Entro ed oltre 12 mesi</t>
  </si>
  <si>
    <t>Stralcio nel 2022</t>
  </si>
  <si>
    <t>Pagamento nel 2022</t>
  </si>
  <si>
    <t>Pagamento nel 2023</t>
  </si>
  <si>
    <t>Pagamento nel 2024</t>
  </si>
  <si>
    <t>Gestione Debiti</t>
  </si>
  <si>
    <t>Debiti verso fornitori entro i 12 mesi</t>
  </si>
  <si>
    <t>Altri Debiti</t>
  </si>
  <si>
    <t>Pagamento  nel 2022</t>
  </si>
  <si>
    <t>Pagamento  nel 2023</t>
  </si>
  <si>
    <t>Pagamento  nel 2024</t>
  </si>
  <si>
    <t xml:space="preserve">  Debiti v/fornitori </t>
  </si>
  <si>
    <t xml:space="preserve">  Debiti v/imprese controllate</t>
  </si>
  <si>
    <t xml:space="preserve">  Debiti v/imprese collegate</t>
  </si>
  <si>
    <t xml:space="preserve">  Debiti v/controllanti</t>
  </si>
  <si>
    <t xml:space="preserve">  Altri Debiti</t>
  </si>
  <si>
    <t>Gestione Crediti e Debiti tributari e previdenziali</t>
  </si>
  <si>
    <t>Debiti tributari oltre 12 mesi</t>
  </si>
  <si>
    <t>Debiti previdenziali oltre 12 mesi</t>
  </si>
  <si>
    <t>Stato Patrimoniale Riclassificato</t>
  </si>
  <si>
    <t>Stato Patrimoniale liquidità esigibilità</t>
  </si>
  <si>
    <t>Anni</t>
  </si>
  <si>
    <t>2022E</t>
  </si>
  <si>
    <t>2023E</t>
  </si>
  <si>
    <t>2024E</t>
  </si>
  <si>
    <t>€'</t>
  </si>
  <si>
    <t>Immobilizzi materiali netti</t>
  </si>
  <si>
    <t>Immobilizzi immateriali netti</t>
  </si>
  <si>
    <t>Immobilizzi finanziari</t>
  </si>
  <si>
    <t>Immobilizzi commerciali</t>
  </si>
  <si>
    <t>TOTALE ATTIVO A LUNGO</t>
  </si>
  <si>
    <t>Rimanenze</t>
  </si>
  <si>
    <t>Crediti commerciali a breve</t>
  </si>
  <si>
    <t xml:space="preserve"> - Fondo svalutazione crediti</t>
  </si>
  <si>
    <t>Crediti comm. a breve v/imprese del gruppo</t>
  </si>
  <si>
    <t>Crediti finanziari a breve v/imprese del gruppo</t>
  </si>
  <si>
    <t>Altri crediti a breve</t>
  </si>
  <si>
    <t>Liquidità differite</t>
  </si>
  <si>
    <t xml:space="preserve">Attività finanziarie a breve termine </t>
  </si>
  <si>
    <t>Cassa, Banche e c/c postali</t>
  </si>
  <si>
    <t>Liquidità immediate</t>
  </si>
  <si>
    <t>TOTALE ATTIVO A BREVE</t>
  </si>
  <si>
    <t>TOTALE ATTIVO</t>
  </si>
  <si>
    <t>Patrimonio netto</t>
  </si>
  <si>
    <t>Fondi per rischi e oneri</t>
  </si>
  <si>
    <t>Trattamento di fine rapporto</t>
  </si>
  <si>
    <t>Obbligazioni</t>
  </si>
  <si>
    <t>Obbligazioni convertibili</t>
  </si>
  <si>
    <t>Debiti verso banche oltre i 12 mesi</t>
  </si>
  <si>
    <t>Debiti verso altri finanziatori a lunga scadenza</t>
  </si>
  <si>
    <t>Debiti commerciali a lungo termine</t>
  </si>
  <si>
    <t>Debiti commerciali a lungo v/imprese del gruppo</t>
  </si>
  <si>
    <t>Debiti finanziari a lungo v/imprese del gruppo</t>
  </si>
  <si>
    <t>Altri debiti finanziari a lungo termine</t>
  </si>
  <si>
    <t>Altri debiti a lungo termine</t>
  </si>
  <si>
    <t xml:space="preserve">TOTALE DEBITI A LUNGO </t>
  </si>
  <si>
    <t>TOTALE DEBITI A LUNGO + PN</t>
  </si>
  <si>
    <t>Debiti verso banche entro i 12 mesi</t>
  </si>
  <si>
    <t>Debiti verso altri finanziatori a breve scadenza</t>
  </si>
  <si>
    <t>Debiti commerciali a breve termine</t>
  </si>
  <si>
    <t>Debiti commerciali a breve v/imprese del gruppo</t>
  </si>
  <si>
    <t>Debiti finanziari a breve v/imprese del gruppo</t>
  </si>
  <si>
    <t>Altri debiti finanziari a breve termine</t>
  </si>
  <si>
    <t>Altri debiti a breve termine</t>
  </si>
  <si>
    <t>TOTALE DEBITI A BREVE</t>
  </si>
  <si>
    <t>TOTALE PASSIVO</t>
  </si>
  <si>
    <t>Stato Patrimoniale gestionale</t>
  </si>
  <si>
    <t>Immobilizzazioni finanziarie</t>
  </si>
  <si>
    <t>ATTIVO FISSO NETTO</t>
  </si>
  <si>
    <t>Crediti netti v/clienti</t>
  </si>
  <si>
    <t>Altri crediti operativi</t>
  </si>
  <si>
    <t>Ratei e risconti attivi</t>
  </si>
  <si>
    <t>(Debiti v/fornitori)</t>
  </si>
  <si>
    <t>(Debiti v/collegate-control-controll)</t>
  </si>
  <si>
    <t>(Altri debiti operativi)</t>
  </si>
  <si>
    <t>(Ratei e risconti passivi)</t>
  </si>
  <si>
    <t>ATTIVO CIRCOLANTE OPERATIVO NETTO</t>
  </si>
  <si>
    <t xml:space="preserve">CAPITALE INVESTITO </t>
  </si>
  <si>
    <t>(Fondo tfr)</t>
  </si>
  <si>
    <t>(Altri fondi)</t>
  </si>
  <si>
    <t>(Passività operative non correnti)</t>
  </si>
  <si>
    <t>CAPITALE INVESTITO NETTO</t>
  </si>
  <si>
    <t>Debiti v/banche a breve termine</t>
  </si>
  <si>
    <t>Altri debiti finanziari a breve</t>
  </si>
  <si>
    <t>Debiti v/banche a lungo termine</t>
  </si>
  <si>
    <t>Altri debiti finanziari a lungo</t>
  </si>
  <si>
    <t>Finanziamento soci</t>
  </si>
  <si>
    <t>Debiti Leasing</t>
  </si>
  <si>
    <t>(Crediti finanziari)</t>
  </si>
  <si>
    <t>(Cassa e banche c/c)</t>
  </si>
  <si>
    <t>INDEBITAMENTO FINANZIARIO NETTO</t>
  </si>
  <si>
    <t>Capitale sociale</t>
  </si>
  <si>
    <t>Riserve</t>
  </si>
  <si>
    <t>Utile/(perdita)</t>
  </si>
  <si>
    <t>PATRIMONIO NETTO</t>
  </si>
  <si>
    <t>FONTI DI FINANZIAMENTO</t>
  </si>
  <si>
    <t>Magazzino</t>
  </si>
  <si>
    <t>Stato Patrimoniale liquidità esigibilità - dettaglio voci</t>
  </si>
  <si>
    <t>Crediti verso soci per versamenti ancora dovuti</t>
  </si>
  <si>
    <t>Crediti tributari entro 12 mesi</t>
  </si>
  <si>
    <t>n.d.</t>
  </si>
  <si>
    <t>Crediti per imposte anticipate entro 12 mesi</t>
  </si>
  <si>
    <t>Crediti verso altri entro 12 mesi</t>
  </si>
  <si>
    <t>Mutui e altri finanziamenti rateali</t>
  </si>
  <si>
    <t>Fido di cassa</t>
  </si>
  <si>
    <t>Anticipi fatture</t>
  </si>
  <si>
    <t>Debiti tributari entro 12 mesi</t>
  </si>
  <si>
    <t>Debito IRES</t>
  </si>
  <si>
    <t>Debito IRAP</t>
  </si>
  <si>
    <t>Debito IVA</t>
  </si>
  <si>
    <t>Debito per ritenute fiscali a dipendenti</t>
  </si>
  <si>
    <t>Debiti previdenziali entro 12 mesi</t>
  </si>
  <si>
    <t>Altri debiti entro 12 mesi</t>
  </si>
  <si>
    <t>Ratei e risconti passivi</t>
  </si>
  <si>
    <t>Mol (tutto il periodo)</t>
  </si>
  <si>
    <t>Composizione SP (solo previsionale)</t>
  </si>
  <si>
    <t>ATT. 2022E</t>
  </si>
  <si>
    <t>PASS. 2022E</t>
  </si>
  <si>
    <t>ATT. 2023E</t>
  </si>
  <si>
    <t>PASS. 2023E</t>
  </si>
  <si>
    <t>ATT. 2024E</t>
  </si>
  <si>
    <t>PASS. 2024E</t>
  </si>
  <si>
    <t>ATT. 2025E</t>
  </si>
  <si>
    <t>PASS. 2025E</t>
  </si>
  <si>
    <t>ATT. 2026E</t>
  </si>
  <si>
    <t>PASS. 2026E</t>
  </si>
  <si>
    <t>ATT. 2027E</t>
  </si>
  <si>
    <t>PASS. 2027E</t>
  </si>
  <si>
    <t>ATT. 2028E</t>
  </si>
  <si>
    <t>PASS. 2028E</t>
  </si>
  <si>
    <t>ATT. 2029E</t>
  </si>
  <si>
    <t>PASS. 2029E</t>
  </si>
  <si>
    <t>Attivo a lungo</t>
  </si>
  <si>
    <t>Debiti a lungo</t>
  </si>
  <si>
    <t>Debiti a breve</t>
  </si>
  <si>
    <t>Conto Economico Riclassificato</t>
  </si>
  <si>
    <t>Conto Economico a valore aggiunto</t>
  </si>
  <si>
    <t>% ricavi</t>
  </si>
  <si>
    <t xml:space="preserve">(+) Ricavi dalle vendite e prestazioni </t>
  </si>
  <si>
    <t>(+/-) Variazione delle rimanenze prodotti finiti</t>
  </si>
  <si>
    <t>(+) Altri ricavi</t>
  </si>
  <si>
    <t>(+) Costi capitalizzati</t>
  </si>
  <si>
    <t>Valore della produzione operativa</t>
  </si>
  <si>
    <t>(-) Acquisti di merci</t>
  </si>
  <si>
    <t>(-) Acquisti di servizi</t>
  </si>
  <si>
    <t>(-) Godimento beni di terzi</t>
  </si>
  <si>
    <t>(-) Oneri diversi di gestione</t>
  </si>
  <si>
    <t>(+/-) Variazione rimanenze materie prime</t>
  </si>
  <si>
    <t>Costi della produzione</t>
  </si>
  <si>
    <t>VALORE AGGIUNTO</t>
  </si>
  <si>
    <t>(-) Costi del personale</t>
  </si>
  <si>
    <t>MARGINE OPERATIVO LORDO (MOL)</t>
  </si>
  <si>
    <t xml:space="preserve">(-) Ammortamenti </t>
  </si>
  <si>
    <t>(-) Accanton. e sval. attivo corrente</t>
  </si>
  <si>
    <t>RISULTATO OPERATIVO (EBIT)</t>
  </si>
  <si>
    <t xml:space="preserve">(-) Oneri finanziari </t>
  </si>
  <si>
    <t>(+) Proventi finanziari</t>
  </si>
  <si>
    <t>Saldo gestione finanziaria</t>
  </si>
  <si>
    <t>(-) Altri costi non operativi</t>
  </si>
  <si>
    <t>(+) Altri ricavi e proventi non operativi</t>
  </si>
  <si>
    <t>Saldo altri ricavi e costi non operativi</t>
  </si>
  <si>
    <t>RISULTATO PRIMA IMPOSTE</t>
  </si>
  <si>
    <t>(-) Imposte sul reddito</t>
  </si>
  <si>
    <t>RISULTATO NETTO</t>
  </si>
  <si>
    <t>Analisi principali dati economici</t>
  </si>
  <si>
    <t>change %</t>
  </si>
  <si>
    <t>Ricavi delle vendite</t>
  </si>
  <si>
    <t>-</t>
  </si>
  <si>
    <t>VdP</t>
  </si>
  <si>
    <t>Mol</t>
  </si>
  <si>
    <t>Ebit</t>
  </si>
  <si>
    <t>Ebt</t>
  </si>
  <si>
    <t>Utile netto</t>
  </si>
  <si>
    <t>Conto Economico a costi fissi e variabili</t>
  </si>
  <si>
    <t xml:space="preserve"> Ricavi netti</t>
  </si>
  <si>
    <t xml:space="preserve">  (+) Altri ricavi</t>
  </si>
  <si>
    <t>A) Ricavi netti di vendita</t>
  </si>
  <si>
    <t xml:space="preserve">  (-) Acquisti di merce</t>
  </si>
  <si>
    <t xml:space="preserve">  (+/-) variazione di rimanenze di materie prime</t>
  </si>
  <si>
    <t xml:space="preserve">  (+/-) variazione rimanenze di prodotti finiti</t>
  </si>
  <si>
    <t xml:space="preserve">  (-) Acquisti di servizi</t>
  </si>
  <si>
    <t xml:space="preserve">  (-) Godimento beni di terzi </t>
  </si>
  <si>
    <t xml:space="preserve">  (-) Oneri diversi di gestione</t>
  </si>
  <si>
    <t xml:space="preserve">  (+) Costi capitalizzati</t>
  </si>
  <si>
    <t xml:space="preserve">  (-) Accantonamenti al FSC</t>
  </si>
  <si>
    <t>B) COSTI VARIABILI</t>
  </si>
  <si>
    <t>MARGINE DI CONTRIBUZIONE (A+B)</t>
  </si>
  <si>
    <t xml:space="preserve">  (-) Costo del personale</t>
  </si>
  <si>
    <t xml:space="preserve">  (-) Ammortamento beni materiali</t>
  </si>
  <si>
    <t xml:space="preserve">  (-) Ammortamento beni immateriali</t>
  </si>
  <si>
    <t>C) COSTI FISSI</t>
  </si>
  <si>
    <t>RISULTATO OPERATIVO (A+B+C) = EBIT</t>
  </si>
  <si>
    <t xml:space="preserve">  (-) Oneri finanziari</t>
  </si>
  <si>
    <t xml:space="preserve">  (+) Proventi finanziari</t>
  </si>
  <si>
    <t>D) Saldo della gestione finanziaria</t>
  </si>
  <si>
    <t xml:space="preserve">  (-) Altri costi non operativi</t>
  </si>
  <si>
    <t xml:space="preserve">  (+) Altri ricavi e proventi non operativi</t>
  </si>
  <si>
    <t>E) Saldo altri ricavi e costi non operativi</t>
  </si>
  <si>
    <t>RISULTATO PRIMA DELLE IMPOSTE</t>
  </si>
  <si>
    <t xml:space="preserve">  (-) ires</t>
  </si>
  <si>
    <t xml:space="preserve">  (-) irap</t>
  </si>
  <si>
    <t>F) Oneri tributari</t>
  </si>
  <si>
    <t>Matrice del raccordo economico - finanziario</t>
  </si>
  <si>
    <t>Confronto tra risultato economico (utile netto) e risultato finanziario (flusso di cassa per azionisti)</t>
  </si>
  <si>
    <t>Utile economico ma deficit finanziario</t>
  </si>
  <si>
    <t>Utile economico e surplus finanziario</t>
  </si>
  <si>
    <t>Come si evince dalla tabella di confronto tra l'utile e il flusso di cassa a servizio degli azionisti riferiti all'ultimo bilancio approvato 2021 la gestione aziendale ha comportato un utile economico ma nello stesso tempo un deficit finanziario. Nell'esercizio previsionale 2022E la gestione aziendale ha comportato sia un utile economico che un surplus finanziario. Questo dà la possibilità di poter distribuire dividendi utilizzando le risorse proprie dell'azienda oppure utilizzare tale surplus sia per investimenti futuri sia come tesoretto per eventuali future esigenze finanziarie impreviste evitando così il ricorso a ulteriori mezzi di terzi ed al conseguente pagamento di oneri finanziari.</t>
  </si>
  <si>
    <t>CONTO ECONOMICO (euro)</t>
  </si>
  <si>
    <t>TOTALE RICAVI</t>
  </si>
  <si>
    <t>(-) Costi della produzione</t>
  </si>
  <si>
    <t>UTILE NETTO</t>
  </si>
  <si>
    <t>Percentuale ricavi per mese</t>
  </si>
  <si>
    <t>EVOLUZIONE KPI 2018-2022</t>
  </si>
  <si>
    <t>Ricavi da vendita (consuntivo)</t>
  </si>
  <si>
    <t>Prodotti a catalogo</t>
  </si>
  <si>
    <t>Elementi prodotti (cumulato)</t>
  </si>
  <si>
    <t>Quota ricavi ricorrenti</t>
  </si>
  <si>
    <t>Pedonabilità certificata (in milioni)</t>
  </si>
  <si>
    <t>EVOLUZIONE FTE 2022-2024</t>
  </si>
  <si>
    <t>Tecnico</t>
  </si>
  <si>
    <t>Amministrativo</t>
  </si>
  <si>
    <t>Marketing e comunicazione</t>
  </si>
  <si>
    <t>Commerciale</t>
  </si>
  <si>
    <t>Altro</t>
  </si>
  <si>
    <t>Rendiconto Finanziario</t>
  </si>
  <si>
    <t>+/- Ebit</t>
  </si>
  <si>
    <t>- Imposte figurative</t>
  </si>
  <si>
    <t>+/- Nopat</t>
  </si>
  <si>
    <t>+ Ammortamento Accantonamenti e Tfr</t>
  </si>
  <si>
    <t>Flusso di cassa operativo lordo</t>
  </si>
  <si>
    <t>+/- Clienti</t>
  </si>
  <si>
    <t>+/- Rimanenze</t>
  </si>
  <si>
    <t>+/- Fornitori</t>
  </si>
  <si>
    <t>+/- Altre attività</t>
  </si>
  <si>
    <t>+/- Altre passività</t>
  </si>
  <si>
    <t>+/- Variazione fondi</t>
  </si>
  <si>
    <t>Variazione CCN</t>
  </si>
  <si>
    <t>Flusso di cassa della gestione corrente</t>
  </si>
  <si>
    <t>+/- Investimenti / Disinvestimenti</t>
  </si>
  <si>
    <t>Flusso di Cassa Operativo</t>
  </si>
  <si>
    <t>+ Scudo fiscale del debito</t>
  </si>
  <si>
    <t>+/- Proventi/Oneri straordinari</t>
  </si>
  <si>
    <t>+/- Proventi/Oneri finanziari</t>
  </si>
  <si>
    <t>+/- Partecipazioni e titoli</t>
  </si>
  <si>
    <t>Flusso di Cassa al servizio del debito</t>
  </si>
  <si>
    <t>+/- Utilizzo banche a breve</t>
  </si>
  <si>
    <t>+ Accensione Mutuo</t>
  </si>
  <si>
    <t>- Restituzione Mutuo</t>
  </si>
  <si>
    <t>+/- Finanziamento soci</t>
  </si>
  <si>
    <t>+/- Equity</t>
  </si>
  <si>
    <t>- Canoni Leasing</t>
  </si>
  <si>
    <t>+/- Altri crediti/debiti finanziari</t>
  </si>
  <si>
    <t>Flusso di cassa per azionisti</t>
  </si>
  <si>
    <t>- Dividendo distribuito</t>
  </si>
  <si>
    <t>Flusso di cassa netto</t>
  </si>
  <si>
    <t>Disponibilità liquide finali</t>
  </si>
  <si>
    <t>Analisi Cash flow</t>
  </si>
  <si>
    <t>Andamento Cash flow</t>
  </si>
  <si>
    <t>Anni previsione</t>
  </si>
  <si>
    <t>2025E</t>
  </si>
  <si>
    <t>2026E</t>
  </si>
  <si>
    <t>2027E</t>
  </si>
  <si>
    <t>2028E</t>
  </si>
  <si>
    <t>2029E</t>
  </si>
  <si>
    <t>Utile (solo prev.)</t>
  </si>
  <si>
    <t>Flusso di cassa operativo lordo (solo prev.)</t>
  </si>
  <si>
    <t>Flusso di cassa operativo (solo previsionale)</t>
  </si>
  <si>
    <t>Flusso di cassa netto (solo previsionale)</t>
  </si>
  <si>
    <t>Posizione Finanziaria Netta</t>
  </si>
  <si>
    <t>Posizione finanziaria netta</t>
  </si>
  <si>
    <t xml:space="preserve">Mutui passivi </t>
  </si>
  <si>
    <t>Mutui precedenti</t>
  </si>
  <si>
    <t xml:space="preserve">Altri debiti finanziari </t>
  </si>
  <si>
    <t>POSIZIONE FINANZIARIA NETTA</t>
  </si>
  <si>
    <t>Scomposizione debiti finanziari e piani di rimborso</t>
  </si>
  <si>
    <t>Debiti inizio esercizio</t>
  </si>
  <si>
    <t>Rimborso mutui precedenti</t>
  </si>
  <si>
    <t>Rimborso leasing</t>
  </si>
  <si>
    <t>Accensione (rimborso) finanziamento soci</t>
  </si>
  <si>
    <t>Accensione finanziamento agevolato</t>
  </si>
  <si>
    <t>Rimborso finanziamento agevolato</t>
  </si>
  <si>
    <t>Utilizzo (rimborso) debiti a breve</t>
  </si>
  <si>
    <t>Accensione (rimborso) altri deb finanziari</t>
  </si>
  <si>
    <t>Accensione Deb. a m/l</t>
  </si>
  <si>
    <t>Accensione deb. Leasing</t>
  </si>
  <si>
    <t>DEBITO FINE ESERCIZIO</t>
  </si>
  <si>
    <t>Posizione finanziaria netta*</t>
  </si>
  <si>
    <t>Liquidità</t>
  </si>
  <si>
    <t>Crediti finanziari verso terzi a breve termine</t>
  </si>
  <si>
    <t>Attività finanziarie correnti</t>
  </si>
  <si>
    <t xml:space="preserve">Crediti finanziari verso controllate a breve </t>
  </si>
  <si>
    <t>Crediti finanziari verso collegate a breve</t>
  </si>
  <si>
    <t>Crediti finanziari correnti</t>
  </si>
  <si>
    <t>Scoperti di conto corrente</t>
  </si>
  <si>
    <t>Debiti di conto corrente</t>
  </si>
  <si>
    <t>Quota corrente di finanziamenti bancari</t>
  </si>
  <si>
    <t>Debiti verso società di factoring</t>
  </si>
  <si>
    <t>Debiti per leasing</t>
  </si>
  <si>
    <t>Quota corrente di debiti verso altri finanziatori</t>
  </si>
  <si>
    <t>Debiti finanziari verso controllate</t>
  </si>
  <si>
    <t>Debiti finanziari verso collegate</t>
  </si>
  <si>
    <t>Indebitamento finanziario corrente</t>
  </si>
  <si>
    <t>Indebitamento finanziario corrente netto</t>
  </si>
  <si>
    <t xml:space="preserve">Debiti verso banche </t>
  </si>
  <si>
    <t>Prestito obbligazionario</t>
  </si>
  <si>
    <t>Debiti verso altri finanziatori</t>
  </si>
  <si>
    <t>Fornitori scaduti (oltre 24 mesi)</t>
  </si>
  <si>
    <t>Rateizzazioni fiscali (oltre 24 mesi)</t>
  </si>
  <si>
    <t>Indebitamento finanziario non corrente</t>
  </si>
  <si>
    <r>
      <rPr>
        <sz val="11"/>
        <rFont val="Calibri"/>
        <family val="2"/>
        <charset val="1"/>
      </rPr>
      <t>*</t>
    </r>
    <r>
      <rPr>
        <sz val="8"/>
        <rFont val="Calibri"/>
        <family val="2"/>
        <charset val="1"/>
      </rPr>
      <t xml:space="preserve"> Ai sensi della Comunicazione Consob del 28 luglio 2006 ed in conformità con la raccomandazione del CESR del 10 febbraio 2005 “Raccomandazione per l’attuazione uniforme del regolamento della Commissione Europea sui prospetti informativi”. L’indicatore non comprende eventuali attività e passività finanziarie originate dalla valutazione al fair value di strumenti finanziari derivati designati di copertura, e l’adeguamento al fair value delle relative eventuali  poste coperte.</t>
    </r>
  </si>
  <si>
    <t>Analisi del Rating</t>
  </si>
  <si>
    <t>Equilibrio finanziario - Metodo Standard &amp; Poor's</t>
  </si>
  <si>
    <t>PARAMETRI DI RIFERIMENTO</t>
  </si>
  <si>
    <t>Tipologia</t>
  </si>
  <si>
    <t>Indici</t>
  </si>
  <si>
    <t>Ebit / OF</t>
  </si>
  <si>
    <t>Ebitda / OF</t>
  </si>
  <si>
    <t>Ro / V</t>
  </si>
  <si>
    <t>D / (D + CN)</t>
  </si>
  <si>
    <t>FCGC / D</t>
  </si>
  <si>
    <t>A = Molto sicura</t>
  </si>
  <si>
    <t>&gt; 5</t>
  </si>
  <si>
    <t>&gt; 7</t>
  </si>
  <si>
    <t>&gt; 5 %</t>
  </si>
  <si>
    <t xml:space="preserve"> &lt; 30 %</t>
  </si>
  <si>
    <t>&gt; 40 %</t>
  </si>
  <si>
    <t>B = Sicura</t>
  </si>
  <si>
    <t>&gt; 2</t>
  </si>
  <si>
    <t>&gt; 2,5</t>
  </si>
  <si>
    <t>&gt; = 30 %</t>
  </si>
  <si>
    <t>&lt; = 40 %</t>
  </si>
  <si>
    <t>C = Rischio moderato</t>
  </si>
  <si>
    <t>&lt; = 5 %</t>
  </si>
  <si>
    <t>D = Rischiosa</t>
  </si>
  <si>
    <t>&lt; = 2  &gt; 1</t>
  </si>
  <si>
    <t>E = Molto rischiosa</t>
  </si>
  <si>
    <t>&lt; = 2,5</t>
  </si>
  <si>
    <t>F = Insolvente</t>
  </si>
  <si>
    <t>&lt; = 1</t>
  </si>
  <si>
    <t>EBIT / OF</t>
  </si>
  <si>
    <t>MOL / OF</t>
  </si>
  <si>
    <t>RO / V</t>
  </si>
  <si>
    <t>Indicatore</t>
  </si>
  <si>
    <t>Ebit/OF</t>
  </si>
  <si>
    <t>Mol/OF</t>
  </si>
  <si>
    <t>Ro/V</t>
  </si>
  <si>
    <t>D/(D+CN)</t>
  </si>
  <si>
    <t>FCGC/D</t>
  </si>
  <si>
    <t>Ultimo anno previsionale</t>
  </si>
  <si>
    <t>Media di tutto il periodo previsionale</t>
  </si>
  <si>
    <t>Valutazione sull'ultimo anno consuntivo</t>
  </si>
  <si>
    <t>RATING</t>
  </si>
  <si>
    <t>B</t>
  </si>
  <si>
    <t>che corrisponde ad un equilibrio finanziario</t>
  </si>
  <si>
    <t>Sicuro</t>
  </si>
  <si>
    <t>Valutazione sull'ultimo anno di previsione</t>
  </si>
  <si>
    <t>A</t>
  </si>
  <si>
    <t>Molto Sicuro</t>
  </si>
  <si>
    <t>Valutazione sulla media di tutto il periodo previsionale</t>
  </si>
  <si>
    <t>Indice di Altman</t>
  </si>
  <si>
    <t>Z-score modello di Altman standard</t>
  </si>
  <si>
    <t>Modello di previsione del rischio di fallimento elaborato da Edward I. Altman nel 1968 a partire da un campione di 66 azienda manifatturiere statunitensi</t>
  </si>
  <si>
    <r>
      <rPr>
        <b/>
        <sz val="9"/>
        <color rgb="FFFFFFFF"/>
        <rFont val="Calibri"/>
        <family val="2"/>
        <charset val="1"/>
      </rPr>
      <t>Z = 1,2X</t>
    </r>
    <r>
      <rPr>
        <b/>
        <vertAlign val="subscript"/>
        <sz val="9"/>
        <color rgb="FFFFFFFF"/>
        <rFont val="Calibri"/>
        <family val="2"/>
        <charset val="1"/>
      </rPr>
      <t>1</t>
    </r>
    <r>
      <rPr>
        <b/>
        <sz val="9"/>
        <color rgb="FFFFFFFF"/>
        <rFont val="Calibri"/>
        <family val="2"/>
        <charset val="1"/>
      </rPr>
      <t> + 1,4X</t>
    </r>
    <r>
      <rPr>
        <b/>
        <vertAlign val="subscript"/>
        <sz val="9"/>
        <color rgb="FFFFFFFF"/>
        <rFont val="Calibri"/>
        <family val="2"/>
        <charset val="1"/>
      </rPr>
      <t>2</t>
    </r>
    <r>
      <rPr>
        <b/>
        <sz val="9"/>
        <color rgb="FFFFFFFF"/>
        <rFont val="Calibri"/>
        <family val="2"/>
        <charset val="1"/>
      </rPr>
      <t> + 3,3X</t>
    </r>
    <r>
      <rPr>
        <b/>
        <vertAlign val="subscript"/>
        <sz val="9"/>
        <color rgb="FFFFFFFF"/>
        <rFont val="Calibri"/>
        <family val="2"/>
        <charset val="1"/>
      </rPr>
      <t>3</t>
    </r>
    <r>
      <rPr>
        <b/>
        <sz val="9"/>
        <color rgb="FFFFFFFF"/>
        <rFont val="Calibri"/>
        <family val="2"/>
        <charset val="1"/>
      </rPr>
      <t> + 0,6X</t>
    </r>
    <r>
      <rPr>
        <b/>
        <vertAlign val="subscript"/>
        <sz val="9"/>
        <color rgb="FFFFFFFF"/>
        <rFont val="Calibri"/>
        <family val="2"/>
        <charset val="1"/>
      </rPr>
      <t>4</t>
    </r>
    <r>
      <rPr>
        <b/>
        <sz val="9"/>
        <color rgb="FFFFFFFF"/>
        <rFont val="Calibri"/>
        <family val="2"/>
        <charset val="1"/>
      </rPr>
      <t> + 0,999X</t>
    </r>
    <r>
      <rPr>
        <b/>
        <vertAlign val="subscript"/>
        <sz val="9"/>
        <color rgb="FFFFFFFF"/>
        <rFont val="Calibri"/>
        <family val="2"/>
        <charset val="1"/>
      </rPr>
      <t>5</t>
    </r>
  </si>
  <si>
    <t>Insolvenza</t>
  </si>
  <si>
    <t>Incertezza</t>
  </si>
  <si>
    <t>Rischio nullo</t>
  </si>
  <si>
    <t>Z-score PMI manifatturiere</t>
  </si>
  <si>
    <t>Modello rivisitato da Altman nel 1993 ed applicato da Danovi e Falini nel 2013 allo studio delle PMI manifatturiere italiane</t>
  </si>
  <si>
    <r>
      <rPr>
        <b/>
        <sz val="9"/>
        <color rgb="FFFFFFFF"/>
        <rFont val="Calibri"/>
        <family val="2"/>
        <charset val="1"/>
      </rPr>
      <t>Z = 0,717X</t>
    </r>
    <r>
      <rPr>
        <b/>
        <vertAlign val="subscript"/>
        <sz val="9"/>
        <color rgb="FFFFFFFF"/>
        <rFont val="Calibri"/>
        <family val="2"/>
        <charset val="1"/>
      </rPr>
      <t>1</t>
    </r>
    <r>
      <rPr>
        <b/>
        <sz val="9"/>
        <color rgb="FFFFFFFF"/>
        <rFont val="Calibri"/>
        <family val="2"/>
        <charset val="1"/>
      </rPr>
      <t> + 0,847X</t>
    </r>
    <r>
      <rPr>
        <b/>
        <vertAlign val="subscript"/>
        <sz val="9"/>
        <color rgb="FFFFFFFF"/>
        <rFont val="Calibri"/>
        <family val="2"/>
        <charset val="1"/>
      </rPr>
      <t>2</t>
    </r>
    <r>
      <rPr>
        <b/>
        <sz val="9"/>
        <color rgb="FFFFFFFF"/>
        <rFont val="Calibri"/>
        <family val="2"/>
        <charset val="1"/>
      </rPr>
      <t> + 3,107X</t>
    </r>
    <r>
      <rPr>
        <b/>
        <vertAlign val="subscript"/>
        <sz val="9"/>
        <color rgb="FFFFFFFF"/>
        <rFont val="Calibri"/>
        <family val="2"/>
        <charset val="1"/>
      </rPr>
      <t>3</t>
    </r>
    <r>
      <rPr>
        <b/>
        <sz val="9"/>
        <color rgb="FFFFFFFF"/>
        <rFont val="Calibri"/>
        <family val="2"/>
        <charset val="1"/>
      </rPr>
      <t> + 0,420X</t>
    </r>
    <r>
      <rPr>
        <b/>
        <vertAlign val="subscript"/>
        <sz val="9"/>
        <color rgb="FFFFFFFF"/>
        <rFont val="Calibri"/>
        <family val="2"/>
        <charset val="1"/>
      </rPr>
      <t>4</t>
    </r>
    <r>
      <rPr>
        <b/>
        <sz val="9"/>
        <color rgb="FFFFFFFF"/>
        <rFont val="Calibri"/>
        <family val="2"/>
        <charset val="1"/>
      </rPr>
      <t> + 0,998X</t>
    </r>
    <r>
      <rPr>
        <b/>
        <vertAlign val="subscript"/>
        <sz val="9"/>
        <color rgb="FFFFFFFF"/>
        <rFont val="Calibri"/>
        <family val="2"/>
        <charset val="1"/>
      </rPr>
      <t>5</t>
    </r>
  </si>
  <si>
    <t>Z-score non manifatturiere</t>
  </si>
  <si>
    <t>Versione del 1995 elaborata da Altman, Hartzell e Peck per prevedere il rischio di fallimento di aziende non appartenenti al settore manifatturiero oppure operanti in mercati emergenti</t>
  </si>
  <si>
    <r>
      <rPr>
        <b/>
        <sz val="9"/>
        <color rgb="FFFFFFFF"/>
        <rFont val="Calibri"/>
        <family val="2"/>
        <charset val="1"/>
      </rPr>
      <t>Z = 6,56X</t>
    </r>
    <r>
      <rPr>
        <b/>
        <vertAlign val="subscript"/>
        <sz val="9"/>
        <color rgb="FFFFFFFF"/>
        <rFont val="Calibri"/>
        <family val="2"/>
        <charset val="1"/>
      </rPr>
      <t>1</t>
    </r>
    <r>
      <rPr>
        <b/>
        <sz val="9"/>
        <color rgb="FFFFFFFF"/>
        <rFont val="Calibri"/>
        <family val="2"/>
        <charset val="1"/>
      </rPr>
      <t> + 3,26X</t>
    </r>
    <r>
      <rPr>
        <b/>
        <vertAlign val="subscript"/>
        <sz val="9"/>
        <color rgb="FFFFFFFF"/>
        <rFont val="Calibri"/>
        <family val="2"/>
        <charset val="1"/>
      </rPr>
      <t>2</t>
    </r>
    <r>
      <rPr>
        <b/>
        <sz val="9"/>
        <color rgb="FFFFFFFF"/>
        <rFont val="Calibri"/>
        <family val="2"/>
        <charset val="1"/>
      </rPr>
      <t> + 6,72X</t>
    </r>
    <r>
      <rPr>
        <b/>
        <vertAlign val="subscript"/>
        <sz val="9"/>
        <color rgb="FFFFFFFF"/>
        <rFont val="Calibri"/>
        <family val="2"/>
        <charset val="1"/>
      </rPr>
      <t>3</t>
    </r>
    <r>
      <rPr>
        <b/>
        <sz val="9"/>
        <color rgb="FFFFFFFF"/>
        <rFont val="Calibri"/>
        <family val="2"/>
        <charset val="1"/>
      </rPr>
      <t> + 1,05X</t>
    </r>
    <r>
      <rPr>
        <b/>
        <vertAlign val="subscript"/>
        <sz val="9"/>
        <color rgb="FFFFFFFF"/>
        <rFont val="Calibri"/>
        <family val="2"/>
        <charset val="1"/>
      </rPr>
      <t>4</t>
    </r>
  </si>
  <si>
    <t>Variabili</t>
  </si>
  <si>
    <r>
      <rPr>
        <b/>
        <sz val="11"/>
        <color rgb="FF0070C0"/>
        <rFont val="Calibri"/>
        <family val="2"/>
        <charset val="1"/>
      </rPr>
      <t>X</t>
    </r>
    <r>
      <rPr>
        <b/>
        <vertAlign val="subscript"/>
        <sz val="11"/>
        <color rgb="FF0070C0"/>
        <rFont val="Calibri"/>
        <family val="2"/>
        <charset val="1"/>
      </rPr>
      <t>1</t>
    </r>
  </si>
  <si>
    <t>Capitale Circolante*/Totale Attivo</t>
  </si>
  <si>
    <r>
      <rPr>
        <b/>
        <sz val="11"/>
        <color rgb="FF0070C0"/>
        <rFont val="Calibri"/>
        <family val="2"/>
        <charset val="1"/>
      </rPr>
      <t>X</t>
    </r>
    <r>
      <rPr>
        <b/>
        <vertAlign val="subscript"/>
        <sz val="11"/>
        <color rgb="FF0070C0"/>
        <rFont val="Calibri"/>
        <family val="2"/>
        <charset val="1"/>
      </rPr>
      <t>2</t>
    </r>
  </si>
  <si>
    <t>Utile netto/Totale Attivo</t>
  </si>
  <si>
    <r>
      <rPr>
        <b/>
        <sz val="11"/>
        <color rgb="FF0070C0"/>
        <rFont val="Calibri"/>
        <family val="2"/>
        <charset val="1"/>
      </rPr>
      <t>X</t>
    </r>
    <r>
      <rPr>
        <b/>
        <vertAlign val="subscript"/>
        <sz val="11"/>
        <color rgb="FF0070C0"/>
        <rFont val="Calibri"/>
        <family val="2"/>
        <charset val="1"/>
      </rPr>
      <t>3</t>
    </r>
  </si>
  <si>
    <t>Risultato Operativo/Totale Attivo</t>
  </si>
  <si>
    <r>
      <rPr>
        <b/>
        <sz val="11"/>
        <color rgb="FF0070C0"/>
        <rFont val="Calibri"/>
        <family val="2"/>
        <charset val="1"/>
      </rPr>
      <t>X</t>
    </r>
    <r>
      <rPr>
        <b/>
        <vertAlign val="subscript"/>
        <sz val="11"/>
        <color rgb="FF0070C0"/>
        <rFont val="Calibri"/>
        <family val="2"/>
        <charset val="1"/>
      </rPr>
      <t>4</t>
    </r>
  </si>
  <si>
    <t>Patrimonio Netto/Totale Debito**</t>
  </si>
  <si>
    <r>
      <rPr>
        <b/>
        <sz val="11"/>
        <color rgb="FF0070C0"/>
        <rFont val="Calibri"/>
        <family val="2"/>
        <charset val="1"/>
      </rPr>
      <t>X</t>
    </r>
    <r>
      <rPr>
        <b/>
        <vertAlign val="subscript"/>
        <sz val="11"/>
        <color rgb="FF0070C0"/>
        <rFont val="Calibri"/>
        <family val="2"/>
        <charset val="1"/>
      </rPr>
      <t>5</t>
    </r>
  </si>
  <si>
    <t>Ricavi/Totale Attivo</t>
  </si>
  <si>
    <t>Rating MCC L. 662/1996 Industria e artigianato*</t>
  </si>
  <si>
    <t>M Propri + Deb mt / Immobilizzazioni</t>
  </si>
  <si>
    <t>Mezzi Propri / Totale Passivo</t>
  </si>
  <si>
    <t>Mol / Oneri finanziari lordi</t>
  </si>
  <si>
    <t>Mol / fatturato</t>
  </si>
  <si>
    <t>Valutazione livello di rating</t>
  </si>
  <si>
    <t>Corrispondenza del Rating</t>
  </si>
  <si>
    <t>Proposta positiva del Comitato</t>
  </si>
  <si>
    <t>* Disposizioni operative al Fondo di Garanzia per le PMI - Decreto del Ministero dell’Economia e delle Finanze di concerto con il Ministero dello Sviluppo Economico del 15 dicembre 2017, pubblicato in G.U. del 15 gennaio 2018</t>
  </si>
  <si>
    <t>Rating MCC L. 662/1996 Commercio e servizi*</t>
  </si>
  <si>
    <t>Attivo circolante / Passivo circolante</t>
  </si>
  <si>
    <t>M Propri / Totale passivo</t>
  </si>
  <si>
    <t>Mol / Fatturato</t>
  </si>
  <si>
    <t>Indicatori di Bilancio</t>
  </si>
  <si>
    <t>I COMMENTI SI RIFERISCONO ALL'ANNO PREVISIONALE 2022E</t>
  </si>
  <si>
    <t>Indici di Redditività</t>
  </si>
  <si>
    <t>Indici di Solidità</t>
  </si>
  <si>
    <t>ROE</t>
  </si>
  <si>
    <t>Copertura Immobilizzazioni</t>
  </si>
  <si>
    <t>Risultato netto / Patrimonio netto</t>
  </si>
  <si>
    <t>Patrimonio netto + Passività fisse / Attivo immobilizzato</t>
  </si>
  <si>
    <t>Esprime la redditività complessiva dei mezzi propri investiti nell'azienda e fornisce un indicatore di confronto con investimenti alternativi</t>
  </si>
  <si>
    <t>L'indice esprime la capacità dei capitali apportati dai soci o dai terzi creditori di coprire le necessità di investimenti in immobilizzazioni</t>
  </si>
  <si>
    <t>Chiave di lettura</t>
  </si>
  <si>
    <t>Significato</t>
  </si>
  <si>
    <t>Roe &lt; 2%</t>
  </si>
  <si>
    <t>Risultato non soddisfacente</t>
  </si>
  <si>
    <t>Indice &lt; 1</t>
  </si>
  <si>
    <t>2% &lt; Roe &lt; 6%</t>
  </si>
  <si>
    <t>Risultato non esaltante</t>
  </si>
  <si>
    <t>Indice &gt; 1</t>
  </si>
  <si>
    <t>Risultato soddisfacente</t>
  </si>
  <si>
    <t>Roe &gt; 6%</t>
  </si>
  <si>
    <t>Il rendimento complessivo della gestione aziendale nell'esercizio 2022 è soddisfacente ed è migliorato, rispetto all'esercizio precedente, di 23,63% attestandosi ad un valore pari a 35,78%</t>
  </si>
  <si>
    <t>Situazione soddisfacente dal punto di vista della solidità patrimoniale in quanto l’indice nell'esercizio 2022 evidenzia una struttura efficiente dato che le attività fisse risultano finanziate interamente da fonti durevoli ed è migliorato, rispetto all'esercizio precedente, di 0,41 attestandosi ad un valore pari a 2,46</t>
  </si>
  <si>
    <t>ROI</t>
  </si>
  <si>
    <t>Indipendenza Finanziaria</t>
  </si>
  <si>
    <t>Risultato operativo / Totale Attivo</t>
  </si>
  <si>
    <t>Patrimonio netto / Totale attivo</t>
  </si>
  <si>
    <t>Esprime il rendimento della gestione tipica dell'azienda, in base alle risorse finanziarie raccolte a titolo di debito o di capitale di rischio</t>
  </si>
  <si>
    <t>Indicatore che evidenzia in quale entità l'attivo patrimoniale dell'azienda è stato finanziato con mezzi propri</t>
  </si>
  <si>
    <t>Roi &lt; 7%</t>
  </si>
  <si>
    <t>Indice &lt; 0,07</t>
  </si>
  <si>
    <t>Situazione critica</t>
  </si>
  <si>
    <t>7% &lt; Roi &lt; 15%</t>
  </si>
  <si>
    <t>Risultato nella norma</t>
  </si>
  <si>
    <t>0,07 &lt; Indice &lt; 0,10</t>
  </si>
  <si>
    <t>Situazione soddisfacente</t>
  </si>
  <si>
    <t>Roi &gt; 15%</t>
  </si>
  <si>
    <t>Indice &gt; 0,10</t>
  </si>
  <si>
    <t>Situazione buona</t>
  </si>
  <si>
    <t>Il rendimento della gestione caratteristica dell'azienda nell'esercizio 2022 è soddisfacente ed è migliorato, rispetto all'esercizio precedente, di 16,56% attestandosi ad un valore pari a 20,89%</t>
  </si>
  <si>
    <t>Il grado di indipendenza finanziaria dell'azienda in termini di rapporto tra il Capitale Proprio ed il Capitale investito è nell'esercizio 2022 in una situazione ottima e l'azienda risulta essere ben capitalizzata ed è migliorato, rispetto all'esercizio precedente, di 0,10 attestandosi ad un valore pari a 0,41</t>
  </si>
  <si>
    <t>ROS</t>
  </si>
  <si>
    <t>Leverage</t>
  </si>
  <si>
    <t>Risultato operativo / Vendite</t>
  </si>
  <si>
    <t>Capitale investito / Patrimonio netto</t>
  </si>
  <si>
    <t>Indice della capacità commerciale dell'azienda ed esprime il reddito medio generato a fronte di ogni unità di ricavo realizzata (redditività delle vendite)</t>
  </si>
  <si>
    <t>L'indice esprime la proporzione tra risorse proprie e di terzi utilizzare per finanziarie gli impieghi aziendali</t>
  </si>
  <si>
    <t>Ros &lt; 0%</t>
  </si>
  <si>
    <t>Redditività dell'azienda fallimentare</t>
  </si>
  <si>
    <t>Leverage &gt; 5</t>
  </si>
  <si>
    <t>Situazione molta rischiosa</t>
  </si>
  <si>
    <t>0% &lt; Ros &lt; 2%</t>
  </si>
  <si>
    <t>Redditività dell'azienda critica</t>
  </si>
  <si>
    <t>3 &lt; Leverage &lt; 5</t>
  </si>
  <si>
    <t>Situazione rischiosa</t>
  </si>
  <si>
    <t>2% &lt; Ros &lt; 13%</t>
  </si>
  <si>
    <t>Redditività dell'azienda soddisfacente</t>
  </si>
  <si>
    <t>1 &lt; Leverage &lt; 3</t>
  </si>
  <si>
    <t>Situazione nella norma</t>
  </si>
  <si>
    <t>Ros &gt; 13%</t>
  </si>
  <si>
    <t>Redditività dell'azienda molto soddisfacente</t>
  </si>
  <si>
    <t>Leverage &lt; 1</t>
  </si>
  <si>
    <t>Situazione Ottima</t>
  </si>
  <si>
    <t>La gestione caratteristica nell'esercizio 2022 è in grado di generare importanti risorse in grado di coprire i costi dei fattori produttivi utilizzati in modo molto soddisfacente tali da garantire un ampio margine di reddito da destinare eventualmente alla copertura delle altre aree gestionali e alla remunerazione del capitale proprio sotto forma di dividendi ed è migliorato, rispetto all'esercizio precedente, di 15,54% attestandosi ad un valore pari a 25,83%</t>
  </si>
  <si>
    <t>L'azienda risulta possedere nell'esercizio 2022 una struttura finanziaria equilibrata e un buon grado di indipendenza finanziaria per quanto concerne il rapporto tra risorse proprie e di terzi utilizzate per finanziare gli impieghi ed è migliorato, rispetto all'esercizio precedente, di 0,69 attestandosi ad un valore pari a 1,06</t>
  </si>
  <si>
    <t>ROT</t>
  </si>
  <si>
    <t>Debt/Equity</t>
  </si>
  <si>
    <t>Vendite / Capitale investito netto</t>
  </si>
  <si>
    <t>Posizione finanziaria netta / Patrimonio netto</t>
  </si>
  <si>
    <t>NO DEBT</t>
  </si>
  <si>
    <t>Indicatore che esprime il ricavo netto medio generato da ogni unità di capitale operativo investito nell'attività dell'azienda e quindi è molto importante per valutare la capacità produttiva</t>
  </si>
  <si>
    <t>Indicatore di equilibrio tra mezzi di terzi e mezzi propri. Molto utilizzato come monitoraggio del rischio finanziario dell'impresa</t>
  </si>
  <si>
    <t>Rot &lt; 0,5</t>
  </si>
  <si>
    <t>Efficienza produttiva non soddisfacente</t>
  </si>
  <si>
    <t>Debt/Equity &lt; 3</t>
  </si>
  <si>
    <t>Situazione di equilibrio</t>
  </si>
  <si>
    <t>0,50 &lt; Rot &lt; 1</t>
  </si>
  <si>
    <t>Efficienza produttiva poco soddisfacente</t>
  </si>
  <si>
    <t>3 &lt; Debt/Equity &lt; 5</t>
  </si>
  <si>
    <t>Situazione di rischio</t>
  </si>
  <si>
    <t>1 &lt; Rot &lt; 2</t>
  </si>
  <si>
    <t>Efficienza produttiva soddisfacente</t>
  </si>
  <si>
    <t>Debt/Equity &gt; 5</t>
  </si>
  <si>
    <t>Situazione di grave rischio</t>
  </si>
  <si>
    <t>Rot &gt; 2</t>
  </si>
  <si>
    <t>Efficienza produttiva molto soddisfacente</t>
  </si>
  <si>
    <t>Il grado di efficienza produttiva dell'azienda nell'esercizio 2022 è soddisfacente ed è migliorato, rispetto all'esercizio precedente, di 108,84% attestandosi ad un valore pari a 1,87</t>
  </si>
  <si>
    <t>Il valore dell'indebitamento nell'esercizio 2022 risulta equilibrato per quanto concerne il rapporto tra fonti finanziarie onerose esterne e fonti proprie ed è migliorato, rispetto all'esercizio precedente, di 0,69 attestandosi ad un valore pari a 0,06</t>
  </si>
  <si>
    <t>Pfn</t>
  </si>
  <si>
    <t>Margini Economici</t>
  </si>
  <si>
    <t>Altri indici di solidità</t>
  </si>
  <si>
    <t>Banche su Circolante</t>
  </si>
  <si>
    <t>Valore aggiunto</t>
  </si>
  <si>
    <t>Banche a breve su Circolante</t>
  </si>
  <si>
    <t>Rapporto di indebitamento</t>
  </si>
  <si>
    <t>Rotazione circolante</t>
  </si>
  <si>
    <t>EBT</t>
  </si>
  <si>
    <t>Rotazione magazzino</t>
  </si>
  <si>
    <t>Utile</t>
  </si>
  <si>
    <t>Indice di Capitalizzazione Pn/Pfn</t>
  </si>
  <si>
    <t>Cash Flow operativo</t>
  </si>
  <si>
    <t>Tasso di intensità Attivo Circolante</t>
  </si>
  <si>
    <t>Indici di Liquidità</t>
  </si>
  <si>
    <t>Indici di Copertura finanziaria</t>
  </si>
  <si>
    <t>Margine di Tesoreria</t>
  </si>
  <si>
    <t>Ebit/Of</t>
  </si>
  <si>
    <t>(Attività correnti - Magazzino netto) - Passività correnti</t>
  </si>
  <si>
    <t>Risultato operativo / Oneri finanziari</t>
  </si>
  <si>
    <t>Il margine di tesoreria esprime la capacità dell'azienda a far fronte alle passività correnti con l'utilizzo delle disponibilità liquide e dei crediti a breve e rappresenta un indicatore della liquidità netta</t>
  </si>
  <si>
    <t>L'indice indica il grado di copertura che il risultato operativo riesce a fornire al costo degli oneri finanziari</t>
  </si>
  <si>
    <t>Margine di tesoreria &gt; 0</t>
  </si>
  <si>
    <t>Situazione di equilibrio finanziario</t>
  </si>
  <si>
    <t>Ebit/Of &lt; 1</t>
  </si>
  <si>
    <t>Grave tensione finanziaria</t>
  </si>
  <si>
    <t>Margine di tesoreria &lt; 0</t>
  </si>
  <si>
    <t>Situazione di crisi di liquidità</t>
  </si>
  <si>
    <t>1 &lt; Ebit/Of &lt; 1,7</t>
  </si>
  <si>
    <t>Tensione finanziaria</t>
  </si>
  <si>
    <t>1,7 &lt; Ebit/Of &lt; 3</t>
  </si>
  <si>
    <t>Situazione buona ma da monitorare</t>
  </si>
  <si>
    <t>Ebit/Of &gt; 3</t>
  </si>
  <si>
    <t>Analizzando il Margine di tesoreria relativo all'esercizio 2022E l'azienda si trova in una situazione di equilibrio finanziario, ovvero ha le capacità di far fronte alle passività correnti con l'utilizzo delle disponibilità liquide e dei crediti a breve. Rispetto all'anno precedente il margine è migliorato di € 87.068.</t>
  </si>
  <si>
    <t>L'indice denota nell'esercizio 2022 una situazione di equilibrio finanziario, il reddito generato dalla gestione caratteristica è sufficiente a remunerare il capitale acquisito per produrlo ed è migliorato, rispetto all'esercizio precedente, di 22,33 attestandosi ad un valore pari a 30,69</t>
  </si>
  <si>
    <t>Margine di Struttura</t>
  </si>
  <si>
    <t>Mol/Pfn</t>
  </si>
  <si>
    <t>(Patrimonio netto - Immobilizzazioni nette)</t>
  </si>
  <si>
    <t>Margine operativo lordo / Posizione finanziaria netta</t>
  </si>
  <si>
    <t>Il Margine di Struttura permette di verificare le modalità di finanziamento delle immobilizzazioni e valutare il grado di capitalizzazione rispetto alla dimensione aziendale</t>
  </si>
  <si>
    <t>L'indice indica la quota dei debiti finanziari rimborsabile con le risorse prodotte dalla gestione caratteristica misurata dal Margine operativo lordo</t>
  </si>
  <si>
    <t>Margine di Struttura &gt; 0</t>
  </si>
  <si>
    <t>Le attività immobilizzate sono state finanziate con fonti di capitale proprio.</t>
  </si>
  <si>
    <t>Mol/Pfn &lt; 20%</t>
  </si>
  <si>
    <t>Margine di Struttura &lt; 0</t>
  </si>
  <si>
    <t>Il Patrimonio netto finanzia solo in parte le attività immobilizzate per cui la differenza è coperta anche da passività correnti</t>
  </si>
  <si>
    <t>20% &lt; Mol/Pfn &lt; 33%</t>
  </si>
  <si>
    <t>Situazione nella norma ma migliorabile</t>
  </si>
  <si>
    <t>Mol/Pfn &gt; 33%</t>
  </si>
  <si>
    <t>Situazione ottima</t>
  </si>
  <si>
    <t>Analizzando il Margine di struttura relativo all'esercizio 2022E le attività immobilizzate sono state finanziate con fonti di capitale proprio. Rispetto all'anno precedente il margine è migliorato di € 167.803.</t>
  </si>
  <si>
    <t>L'indice denota nell'esercizio 2022 una situazione finanziaria equilibrata in quanto le risorse prodotte dalla gestione caratteristica rappresentata dal Margine operativo lordo  risultano sufficienti a coprire la quota dei debiti finanziari da rimborsare ed è migliorato, rispetto all'esercizio precedente, di 951,55% attestandosi ad un valore pari a 1001,61%</t>
  </si>
  <si>
    <t>Quick Ratio</t>
  </si>
  <si>
    <t>Fcgc/Of</t>
  </si>
  <si>
    <t>(Attività a breve  - Disponibilità)/Passività a breve</t>
  </si>
  <si>
    <t>Flusso di cassa della gestione corrente /  Oneri finanziari</t>
  </si>
  <si>
    <t>Evidenzia la capacità dell'azienda di far fronte agli impegni scadenti nel breve periodo utilizzando le risorse disponibili in forma liquida nello stesso periodo di tempo</t>
  </si>
  <si>
    <t>L'indice indica la capacità dell'impresa di generare risorse finanziarie, rappresentate dal Flusso di cassa della gestione corrente, necessarie per rimborsare la spesa per gli oneri finanziari</t>
  </si>
  <si>
    <t>Quick Ratio &gt; 100%</t>
  </si>
  <si>
    <t>Situazione di ottimo equilibrio finanziario</t>
  </si>
  <si>
    <t>Fcgc/Of &lt; 2</t>
  </si>
  <si>
    <t>50% &lt; Quick Ratio &lt; 100%</t>
  </si>
  <si>
    <t>Situazione di soddisfacente equilibrio</t>
  </si>
  <si>
    <t>2 &lt; Fcgc/Of &lt; 3</t>
  </si>
  <si>
    <t>30% &lt; Quick Ratio &lt; 50%</t>
  </si>
  <si>
    <t>Situazione di insoddisfacente equilibrio</t>
  </si>
  <si>
    <t>Fcgc/Of &gt; 3</t>
  </si>
  <si>
    <t>Quick Ratio &lt; 30%</t>
  </si>
  <si>
    <t>Situazione di squilibrio finanziario</t>
  </si>
  <si>
    <t>Analizzando il Quick ratio relativo all'esercizio 2022E l'azienda si trova in una soddisfacente situazione di tranquillità finanziaria dato che le liquidità immediate e quelle differite riescono a coprire le passività correnti. Rispetto all'anno precedente l'indice è migliorato del 17,83%.</t>
  </si>
  <si>
    <t>L'impresa nell'esercizio 2022 è in grado di generare risorse liquide più che soddisfacenti, rappresentate dal Flusso di cassa della gestione corrente, necessarie a rimborsare gli oneri finanziari sul capitale preso a prestito ed è migliorato, rispetto all'esercizio precedente, di 32,37 attestandosi ad un valore pari a 32,66</t>
  </si>
  <si>
    <t>Current Ratio</t>
  </si>
  <si>
    <t>Pfn/Mol</t>
  </si>
  <si>
    <t>Attività a breve / Passività a breve</t>
  </si>
  <si>
    <t>Posizione finanziaria netta / Margine operativo lordo</t>
  </si>
  <si>
    <t>Verifica se l'ammontare delle attività che ritorneranno in forma liquida entro un anno è superiore ai debiti che diventeranno esigibili nello stesso periodo di tempo</t>
  </si>
  <si>
    <t>L'indice è molto utilizzato per valutare il grado di rischio finanziario dell'azienda</t>
  </si>
  <si>
    <t>Current Ratio &gt; 1,5</t>
  </si>
  <si>
    <t>Situazione di soddisfacente tranquillità finanziaria</t>
  </si>
  <si>
    <t>Pfn/Mol &gt; 5</t>
  </si>
  <si>
    <t>Situazione molto rischiosa</t>
  </si>
  <si>
    <t>1,2 &lt; Current Ratio &lt; 1,5</t>
  </si>
  <si>
    <t>Situazione di tranquillità finanziaria</t>
  </si>
  <si>
    <t>3 &lt; Pfn/Mol &lt; 5</t>
  </si>
  <si>
    <t>Situazione rischiosa e da migliorare</t>
  </si>
  <si>
    <t>1,2 &lt; Current Ratio &lt; 1</t>
  </si>
  <si>
    <t>Situazione di tranquillità finanziaria ma da tenere sotto controllo</t>
  </si>
  <si>
    <t>Pfn/Mol &lt; 3</t>
  </si>
  <si>
    <t>Current Ratio &lt; 1</t>
  </si>
  <si>
    <t>Analizzando il Current ratio relativo all'esercizio 2022E l'azienda si trova in una soddisfacente situazione di tranquillità finanziaria dato che le attività correnti riescono a coprire le passività correnti. Rispetto all'anno precedente l'indice è migliorato del 0,08.</t>
  </si>
  <si>
    <t>Il rapporto Pfn/Mol nell'esercizio 2022 risulta sostenibile e la situazione finanziaria dell'azienda, per quanto concerne il rapporto tra fonti finanziarie onerose esterne e sua la marginalità lorda, risulta equilibrata ma è migliorato, rispetto all'esercizio precedente, di 1,90 attestandosi ad un valore pari a 0,10</t>
  </si>
  <si>
    <t>Capitale Circolante Netto</t>
  </si>
  <si>
    <t>Pfn/Ricavi</t>
  </si>
  <si>
    <t>Capitale circolante netto</t>
  </si>
  <si>
    <t xml:space="preserve">Posizione finanziaria netta / Ricavi </t>
  </si>
  <si>
    <t>Il Capitale Circolante Netto indica il saldo tra le attività correnti e le passività correnti e quindi espressione della liquidità aziendale</t>
  </si>
  <si>
    <t>L'indice è molto utilizzato per valutare il grado di rischio finanziario dell'azienda in base al rapporto tra il debito finanziario e la capacità di generare ricavi</t>
  </si>
  <si>
    <t>CCN &gt; 0</t>
  </si>
  <si>
    <t xml:space="preserve">Situazione di equilibrio </t>
  </si>
  <si>
    <t>Pfn/Ricavi &gt; 50%</t>
  </si>
  <si>
    <t>CCN &lt; 0</t>
  </si>
  <si>
    <t>Situazione finanziaria-patrimoniale da riequilibrare</t>
  </si>
  <si>
    <t>30 % &lt; Pfn/Ricavi &lt; 50%</t>
  </si>
  <si>
    <t>Pfn/Ricavi &lt; 30%</t>
  </si>
  <si>
    <t>Situazione di equilibrio in quanto esso indica quanto in più delle risorse si trasformerà in denaro nel breve periodo rispetto agli impegni in scadenza nello stesso periodo</t>
  </si>
  <si>
    <t>Il rapporto Pfn/Ricavi nell'esercizio 2022 risulta sostenibile e la situazione finanziaria dell'azienda, per quanto concerne il rapporto tra fonti finanziarie onerose esterne e la sua capacità di generare ricavi, risulta equilibrata ed è migliorato, rispetto all'esercizio precedente, di 51,96% attestandosi ad un valore pari a 3,23%</t>
  </si>
  <si>
    <t>Altri Indici di liquidità</t>
  </si>
  <si>
    <t>Altri indici di Copertura finanziaria</t>
  </si>
  <si>
    <t>Liquidità corrente</t>
  </si>
  <si>
    <t>Oneri finanziari su Fatturato</t>
  </si>
  <si>
    <t>Giorni di credito ai clienti CERVED</t>
  </si>
  <si>
    <t>Oneri finanziari su Ebitda</t>
  </si>
  <si>
    <t>Giorni di credito ai clienti effettivi</t>
  </si>
  <si>
    <t>Ebit/Fatturato</t>
  </si>
  <si>
    <t>Giorni di credito dai fornitori CERVED</t>
  </si>
  <si>
    <t>Mol/Of</t>
  </si>
  <si>
    <t>Giorni di credito dai fornitori effettivi</t>
  </si>
  <si>
    <t>Mol su Fatturato</t>
  </si>
  <si>
    <t>Giorni di scorta</t>
  </si>
  <si>
    <t>Durata scorte</t>
  </si>
  <si>
    <t>Indici di Produttività</t>
  </si>
  <si>
    <t>Altri Indici di Redditività</t>
  </si>
  <si>
    <t>Costo del lavoro su Fatturato</t>
  </si>
  <si>
    <t>Nopat</t>
  </si>
  <si>
    <t>Valore Aggiunto su Fatturato</t>
  </si>
  <si>
    <t xml:space="preserve">ROA </t>
  </si>
  <si>
    <t>Valore Aggiunto/Valore della Produzione</t>
  </si>
  <si>
    <t>ROIC</t>
  </si>
  <si>
    <t>Valutazione Performance</t>
  </si>
  <si>
    <t>Tendenza (Legenda)</t>
  </si>
  <si>
    <t>Performance migliorata rispetto anno precedente</t>
  </si>
  <si>
    <t>Ý</t>
  </si>
  <si>
    <t>Performance peggiorata rispetto anno precedente</t>
  </si>
  <si>
    <t>ß</t>
  </si>
  <si>
    <t>Performance stazionaria</t>
  </si>
  <si>
    <t>Û</t>
  </si>
  <si>
    <t>Tendenza non disponibile</t>
  </si>
  <si>
    <t>Valutazione Performance relativa all'esercizio previsionale 2022E</t>
  </si>
  <si>
    <t>Economica</t>
  </si>
  <si>
    <r>
      <rPr>
        <b/>
        <sz val="12"/>
        <rFont val="Calibri"/>
        <family val="2"/>
        <charset val="1"/>
      </rPr>
      <t xml:space="preserve">ROI </t>
    </r>
    <r>
      <rPr>
        <b/>
        <sz val="9"/>
        <rFont val="Calibri"/>
        <family val="2"/>
        <charset val="1"/>
      </rPr>
      <t>Redditività capitale investito</t>
    </r>
  </si>
  <si>
    <r>
      <rPr>
        <b/>
        <sz val="12"/>
        <rFont val="Calibri"/>
        <family val="2"/>
        <charset val="1"/>
      </rPr>
      <t xml:space="preserve">ROE </t>
    </r>
    <r>
      <rPr>
        <b/>
        <sz val="9"/>
        <rFont val="Calibri"/>
        <family val="2"/>
        <charset val="1"/>
      </rPr>
      <t>Redditività mezzi propri</t>
    </r>
  </si>
  <si>
    <r>
      <rPr>
        <b/>
        <sz val="12"/>
        <rFont val="Calibri"/>
        <family val="2"/>
        <charset val="1"/>
      </rPr>
      <t xml:space="preserve">ROS </t>
    </r>
    <r>
      <rPr>
        <b/>
        <sz val="9"/>
        <rFont val="Calibri"/>
        <family val="2"/>
        <charset val="1"/>
      </rPr>
      <t>Redditività delle vendite</t>
    </r>
  </si>
  <si>
    <r>
      <rPr>
        <b/>
        <sz val="12"/>
        <rFont val="Calibri"/>
        <family val="2"/>
        <charset val="1"/>
      </rPr>
      <t xml:space="preserve">ROT </t>
    </r>
    <r>
      <rPr>
        <b/>
        <sz val="9"/>
        <rFont val="Calibri"/>
        <family val="2"/>
        <charset val="1"/>
      </rPr>
      <t>Rotazione capitale investito</t>
    </r>
  </si>
  <si>
    <t>Valore</t>
  </si>
  <si>
    <t>Tendenza</t>
  </si>
  <si>
    <t>negativo</t>
  </si>
  <si>
    <t>buono</t>
  </si>
  <si>
    <t>neutro</t>
  </si>
  <si>
    <t>Valutazione economica</t>
  </si>
  <si>
    <t>AAA</t>
  </si>
  <si>
    <t>La condizione generale della situazione economica è ottima</t>
  </si>
  <si>
    <t>La gestione reddituale aziendale non necessita di interventi</t>
  </si>
  <si>
    <t>Patrimoniale</t>
  </si>
  <si>
    <t>Pfn/Pn</t>
  </si>
  <si>
    <t>Indipendenza finanziaria Pn/Attivo</t>
  </si>
  <si>
    <r>
      <rPr>
        <b/>
        <sz val="12"/>
        <rFont val="Calibri"/>
        <family val="2"/>
        <charset val="1"/>
      </rPr>
      <t xml:space="preserve">Pn/Pfn </t>
    </r>
    <r>
      <rPr>
        <b/>
        <sz val="9"/>
        <rFont val="Calibri"/>
        <family val="2"/>
        <charset val="1"/>
      </rPr>
      <t xml:space="preserve">Grado di capitalizzazione </t>
    </r>
  </si>
  <si>
    <t>Valutazione patrimoniale</t>
  </si>
  <si>
    <t>La condizione generale della situazione patrimoniale è ottima</t>
  </si>
  <si>
    <t>La gestione patrimoniale aziendale non necessita di interventi</t>
  </si>
  <si>
    <t>Finanziaria</t>
  </si>
  <si>
    <t>FCgc/Of</t>
  </si>
  <si>
    <t>Valutazione finanziaria</t>
  </si>
  <si>
    <t>La condizione generale della situazione finanziaria è ottima</t>
  </si>
  <si>
    <t>La gestione finanziaria aziendale non necessita di interventi</t>
  </si>
  <si>
    <r>
      <rPr>
        <b/>
        <sz val="12"/>
        <rFont val="Calibri"/>
        <family val="2"/>
        <charset val="1"/>
      </rPr>
      <t xml:space="preserve">Quick Ratio </t>
    </r>
    <r>
      <rPr>
        <b/>
        <sz val="9"/>
        <rFont val="Calibri"/>
        <family val="2"/>
        <charset val="1"/>
      </rPr>
      <t>Liquidità immediata</t>
    </r>
  </si>
  <si>
    <r>
      <rPr>
        <b/>
        <sz val="12"/>
        <rFont val="Calibri"/>
        <family val="2"/>
        <charset val="1"/>
      </rPr>
      <t xml:space="preserve">Current Ratio </t>
    </r>
    <r>
      <rPr>
        <b/>
        <sz val="9"/>
        <rFont val="Calibri"/>
        <family val="2"/>
        <charset val="1"/>
      </rPr>
      <t>Liquidità Corrente</t>
    </r>
  </si>
  <si>
    <t>Margine di tesoreria</t>
  </si>
  <si>
    <t>Margine di struttura</t>
  </si>
  <si>
    <t>Valutazione liquidità</t>
  </si>
  <si>
    <t>La condizione generale della liquidita' aziendale è ottima</t>
  </si>
  <si>
    <t>La gestione della liquidità aziendale non necessita di interventi</t>
  </si>
  <si>
    <t>Valutazione Globale</t>
  </si>
  <si>
    <t>Valutazione globale</t>
  </si>
  <si>
    <t>Dall'analisi delle diverse aree gestionali emerge che la condizione generale della situazione aziendale è ottima</t>
  </si>
  <si>
    <t>Scala</t>
  </si>
  <si>
    <t>Livello di performance ottimale</t>
  </si>
  <si>
    <t>AA</t>
  </si>
  <si>
    <t>Livello di performance molto soddisfacente</t>
  </si>
  <si>
    <t>A+</t>
  </si>
  <si>
    <t>Livello di performance soddisfacente</t>
  </si>
  <si>
    <t>Livello di performance buono</t>
  </si>
  <si>
    <t>A-</t>
  </si>
  <si>
    <t>BBB</t>
  </si>
  <si>
    <t>BB+</t>
  </si>
  <si>
    <t>Livello di performance da migliorare</t>
  </si>
  <si>
    <t>BB</t>
  </si>
  <si>
    <t>B+</t>
  </si>
  <si>
    <t>B-</t>
  </si>
  <si>
    <t>CCC</t>
  </si>
  <si>
    <t>Livello di performance critico</t>
  </si>
  <si>
    <t>CC</t>
  </si>
  <si>
    <t>C</t>
  </si>
  <si>
    <t>D</t>
  </si>
  <si>
    <t>Livello di performance deficitario</t>
  </si>
  <si>
    <t>Financial Highlights</t>
  </si>
  <si>
    <t>I COMMENTI SI RIFERISCONO ALL'ESERCIZIO 2021 E ALL'ANNO PREVISIONALE 2022E</t>
  </si>
  <si>
    <t>Cash Flow</t>
  </si>
  <si>
    <t>Dati in migliaia di euro</t>
  </si>
  <si>
    <t>Il rendiconto finanziario utilizzato per l'analisi è quello dei flussi di liquidità che determina, nella fattispecie, il Flusso di cassa disponibile per gli azionisti e i finanziatori (detto anche Unlevered Free Cash Flow o Free Cash Flow to the Firm). Tale flusso corrisponde al Flusso di cassa operativo, ovvero quello che scaturisce dalla gestione caratteristica dell'impresa al lordo degli oneri finanziari e della restituzione delle risorse impiegate da tutti i finanziatori dell'impresa (capitale di rischio e di terzi). Per calcolare tale flusso occorre utilizzare il concetto del NOPAT, ovvero considerare le c.d. imposte figurative che rappresentano la parte di imposta imputabile al solo risultato operativo che la società pagherebbe se non ci fossero gli oneri finanziari o proventi/oneri straordinari che in Italia sono in parte deducibili. Iniziamo la nostra analisi con il primo flusso di cassa detto operativo lordo dato dalla somma del NOPAT con i costi non monetari per eccellenza ovvero gli ammortamenti e gli accantonamenti. Nell'ultimo bilancio approvato, relativo all'esercizio 2021, il flusso di cassa operativo lordo è positivo ed è cresciuto, rispetto all'esercizio precedente, del 537,48% attestandosi a € 96.096.</t>
  </si>
  <si>
    <t>Continuiamo la nostra analisi con il flusso di cassa della gestione corrente che, dopo quello operativo lordo, è l'indicatore più importante della performance finanziaria di un'azienda. Esso comprende tutte le operazioni che costituiscono le attività tipiche dell'azienda che presentano il carattere di continua ripetitività nel tempo. Nell'esercizio 2021 il flusso di cassa della gestione corrente è positivo ovvero le entrate monetarie risultano maggiori delle uscite monetarie ma è cresciuto, rispetto all'esercizio precedente, del 101,91% attestandosi a € 1.411. Questa differenza rappresenta risorse che possono essere impiegate per il fabbisogno generato dall'altro flusso che attiene l'area degli investimenti in immobilizzazioni necessarie per un eventuale sviluppo aziendale. Arriviamo al flusso di cassa operativo che rappresenta il flusso di cassa al lordo degli oneri finanziari e dei benefici fiscali derivanti da questi ultimi. Misura la liquidità generata dalla gestione aziendale per tutti gli investitori aziendali (azionisti e finanziatori) al netto delle spese non cash, delle variazioni del circolante non cash e delle necessità di investimento/reinvestimento. Un flusso positivo genera liquidità disponibile per essere utilizzata per effettuare pagamenti del debito (interessi passivi e restituzione sorta capitale) e del patrimonio netto (dividendi e riacquisto di azioni proprie). Un flusso di cassa negativo implica che l'impresa deve affrontare un deficit di cassa che deve essere coperto da nuova immissione di Equity o attraverso l'apporto di ulteriore debito. Nell'esercizio 2021 il flusso di cassa operativo è negativo ed è diminuito rispetto all'esercizio precedente, del 20,10% attestandosi a € -142.657. Una grossa importanza riveste il flusso di cassa al servizio del debito che è rappresentato dal flusso di cassa operativo al netto degli oneri straordinari e degli oneri finanziari aggiustato per tenere conto del beneficio della deducibilità di quest'ultimi e destinato al rimborso delle rate dei debiti a medio e lungo termine contratti per la realizzazione dei progetti aziendali. Nell'esercizio 2021 il flusso di cassa al servizio del debito e quello degli azionisti risultano entrambi negativi comportando un grave deficit finanziario da colmare attraverso l'immissione di risorse.  Nell'esercizio previsionale 2022E il flusso di cassa operativo lordo è positivo ed è cresciuto rispetto all'esercizio precedente, del 136,11% attestandosi a € 226.896. Continuando la nostra analisi dei flussi nell'anno previsionale si evidenzia che il flusso di cassa della gestione corrente è positivo ovvero le entrate monetarie risultano maggiori delle uscite monetarie ed  è cresciuto, rispetto all'esercizio precedente, del 17233,73% attestandosi a € 244.642. Questa differenza rappresenta risorse che possono essere impiegate per il fabbisogno generato dall'altro flusso che attiene l'area degli investimenti in immobilizzazioni necessarie per un eventuale sviluppo aziendale. Nell'esercizio 2022E il flusso di cassa operativo è positivo ed è cresciuto rispetto all'esercizio precedente, del 236,44% attestandosi a € 194.642 mentre il flusso di cassa al servizio del debito è pari a € 188.949 e risulta sufficiente a rimborsare le risorse ottenute dai finanziatori.</t>
  </si>
  <si>
    <t>Dati economici</t>
  </si>
  <si>
    <t>Dividendi</t>
  </si>
  <si>
    <r>
      <rPr>
        <sz val="12"/>
        <rFont val="Calibri"/>
        <family val="2"/>
        <charset val="1"/>
      </rPr>
      <t xml:space="preserve">Vendite </t>
    </r>
    <r>
      <rPr>
        <i/>
        <sz val="10"/>
        <rFont val="Calibri"/>
        <family val="2"/>
        <charset val="1"/>
      </rPr>
      <t>change (%)</t>
    </r>
  </si>
  <si>
    <r>
      <rPr>
        <sz val="12"/>
        <rFont val="Calibri"/>
        <family val="2"/>
        <charset val="1"/>
      </rPr>
      <t xml:space="preserve">Mol </t>
    </r>
    <r>
      <rPr>
        <i/>
        <sz val="10"/>
        <rFont val="Calibri"/>
        <family val="2"/>
        <charset val="1"/>
      </rPr>
      <t>change (%)</t>
    </r>
  </si>
  <si>
    <r>
      <rPr>
        <sz val="12"/>
        <rFont val="Calibri"/>
        <family val="2"/>
        <charset val="1"/>
      </rPr>
      <t xml:space="preserve">Ebit </t>
    </r>
    <r>
      <rPr>
        <i/>
        <sz val="10"/>
        <rFont val="Calibri"/>
        <family val="2"/>
        <charset val="1"/>
      </rPr>
      <t>change (%)</t>
    </r>
  </si>
  <si>
    <r>
      <rPr>
        <b/>
        <sz val="12"/>
        <rFont val="Calibri"/>
        <family val="2"/>
        <charset val="1"/>
      </rPr>
      <t xml:space="preserve">Mol </t>
    </r>
    <r>
      <rPr>
        <i/>
        <sz val="10"/>
        <rFont val="Calibri"/>
        <family val="2"/>
        <charset val="1"/>
      </rPr>
      <t>margin (%)</t>
    </r>
  </si>
  <si>
    <r>
      <rPr>
        <b/>
        <sz val="12"/>
        <rFont val="Calibri"/>
        <family val="2"/>
        <charset val="1"/>
      </rPr>
      <t xml:space="preserve">Ebit </t>
    </r>
    <r>
      <rPr>
        <i/>
        <sz val="10"/>
        <rFont val="Calibri"/>
        <family val="2"/>
        <charset val="1"/>
      </rPr>
      <t>margin (%)</t>
    </r>
  </si>
  <si>
    <t>Nell'ultimo bilancio approvato relativo all'esercizio 2021, il fatturato è cresciuto, rispetto all'esercizio precedente, del 76,14% attestandosi a € 394.390, il Margine operativo lordo MOL è aumentato del 347,51% attestandosi a € 108.950 con un'incidenza sui ricavi del 27,62% mentre l'EBIT è aumentato del 293,10% risultando pari a € 40.600 con un'incidenza sui ricavi del 10,29%. Gli indicatori di redditività vedono per il ROI un incremento del 8,89% attestandosi al 4,33%, per il ROE un incremento del 5,35% attestandosi al 12,15% e per quanto concerne la redditività delle vendite ROS si registra un incremento del 19,68% attestandosi al 10,29%. Il rapporto Ebit/Of, pari ad un valore di 8,36, denota una situazione di equilibrio finanziario, il reddito generato dalla gestione caratteristica è sufficiente a remunerare il capitale acquisito per produrlo. Nel valutare l'incidenza sui ricavi di alcune delle tipiche voci di costo, si rileva che tre dei quattro indicatori calcolati risultano in diminuzione rispetto all'anno precedente, segnalando dunque un miglioramento dell'efficienza di costo dell'azienda, perlomeno in relazione alle voci alle quali si riferiscono, mentre uno di questi fa registrare un incremento. Nello specifico i tre parametri in calo sono l'incidenza del costo del lavoro, pari a 14,10%, in diminuzione di 43,02 punti percentuali rispetto al precedente esercizio, l'incidenza dei costi per il godimento di beni di terzi, pari a 2,18% con una riduzione di 4,64 punti ed infine l'incidenza dei costi per l'acquisto di servizi, pari invece a 28,95% come percentuale sul fatturato ed in calo a sua volta di 24,30 punti. Al contrario, l'unica incidenza in aumento è quella relativa agli acquisti di materie prime, pari a 66,81% e fa registrare un incremento di 43,02 punti percentuali rispetto all'anno precedente. Gli oneri finanziari sono diminuiti, rispetto all'esercizio precedente, del 10,04% attestandosi a € 4.859 con un'incidenza sui ricavi del 1,23%. L'utile netto è cresciuto, rispetto all'esercizio precedente, del 314,13% attestandosi a € 34.911.</t>
  </si>
  <si>
    <t>Come si evince dalla tabella di confronto tra l'utile e il flusso di cassa a servizio degli azionisti riferiti all'ultimo bilancio approvato 2021 la gestione aziendale ha comportato un utile economico ma nello stesso tempo un deficit finanziario. Analizzando il bilancio previsionale relativo all'esercizio previsionale 2022E, notiamo che il fatturato è cresciuto, rispetto all'esercizio precedente, del 125,66% attestandosi a € 890.000, il MOL è aumentato del 164,01% attestandosi a € 287.634 con un'incidenza sui ricavi del 32,32% mentre l'EBIT è aumentato del 466,22% risultando pari a € 229.884 con un'incidenza sui ricavi del 25,83%. Gli indicatori di redditività vedono per il ROI un incremento del 16,56% attestandosi al 20,89%, per il ROE un incremento del 23,63% attestandosi al 35,78% e per quanto concerne la redditività delle vendite ROS un incremento del 15,54% attestandosi al 25,83%. Il rapporto Ebit/Of, pari ad un valore di 30,69, denota una situazione di equilibrio finanziario, il reddito generato dalla gestione caratteristica è sufficiente a remunerare il capitale acquisito per produrlo. L'incidenza degli acquisti sul fatturato registra una diminuzione del -44,57% rispetto all'esercizio precedente. L'incidenza del costo per servizi sul fatturato fa segnare una diminuzione del -44,77% rispetto all'esercizio precedente. Infine, l'incidenza del costo del godimento dei beni di terzi sul fatturato incrementa del 59,62% rispetto all'esercizio precedente, mentre l'incidenza del costo del lavoro sui ricavi, pari al 10,16%, risulta diminuita del 3,94% rispetto all'esercizio precedente. Gli oneri finanziari sono cresciuti, rispetto all'esercizio precedente, del 54,17% attestandosi a € 7.491 con un'incidenza sui ricavi del 0,84%. L'utile netto è cresciuto, rispetto all'esercizio precedente, del 358,46% attestandosi a € 160.053.</t>
  </si>
  <si>
    <t>Dati patrimoniali</t>
  </si>
  <si>
    <r>
      <rPr>
        <b/>
        <sz val="13"/>
        <rFont val="Calibri"/>
        <family val="2"/>
        <charset val="1"/>
      </rPr>
      <t xml:space="preserve">Pfn </t>
    </r>
    <r>
      <rPr>
        <i/>
        <sz val="13"/>
        <rFont val="Calibri"/>
        <family val="2"/>
        <charset val="1"/>
      </rPr>
      <t>Change %</t>
    </r>
  </si>
  <si>
    <t>La Posizione finanziaria netta dell'azienda è calcolata come somma dei debiti verso banche e dei finanziamenti a breve e medio lungo termine, al netto della cassa attiva e delle attività finanziarie prontamente liquidabili. Nell'esercizio 2021 dal punto di vista patrimoniale si registra un miglioramento del 56,27% del rapporto Debt to Equity che si attesta al 0,76, risultato di un Patrimonio netto di € 287.302 e una Posizione finanziaria netta di € 217.666 la quale registra un incremento del 32,96% rispetto all'esercizio precedente. Il valore dell'indebitamento risulta equilibrato, per quanto concerne il rapporto tra fonti finanziarie onerose esterne e fonti proprie. Il rapporto Pfn/Mol, pari ad un valore di 2,00, risulta sostenibile e la sua situazione finanziaria, per quanto concerne il rapporto tra fonti finanziarie onerose esterne e la sua marginalità lorda, risulta equilibrata. Il rapporto Pfn/Ricavi, pari ad un valore di 55,19%, risulta squilibrato determinando un rischio finanziario elevato. La Posizione finanziaria lorda è cresciuta, rispetto all'esercizio precedente, del 17,02% attestandosi a € 231.181. Nell'esercizio 2022E dal punto di vista patrimoniale si registra un miglioramento del 69,34% del rapporto Debt to Equity che si attesta al 0,06, risultato di un Patrimonio netto di € 447.355 e una Posizione finanziaria netta di € 28.717 la quale registra una diminuzione del 86,81% rispetto all'esercizio precedente. Il valore dell'indebitamento risulta equilibrato, per quanto concerne il rapporto tra fonti finanziarie onerose esterne e fonti proprie. Il rapporto Pfn/Mol, pari ad un valore di 0,10, risulta sostenibile e la sua situazione finanziaria, per quanto concerne il rapporto tra fonti finanziarie onerose esterne e la sua marginalità lorda, risulta equilibrata. Il rapporto Pfn/Ricavi, pari ad un valore di 3,23%, risulta sostenibile e la sua situazione finanziaria, per quanto concerne il rapporto tra fonti finanziarie onerose esterne e la sua capacità di generare ricavi, risulta equilibrata. La Posizione finanziaria lorda è diminuita, rispetto all'esercizio precedente, del 7,43% attestandosi a € 213.999.</t>
  </si>
  <si>
    <t>Struttura del debito</t>
  </si>
  <si>
    <t>Mutui passivi</t>
  </si>
  <si>
    <t>Banche a breve</t>
  </si>
  <si>
    <t>Altri debiti finanziari</t>
  </si>
  <si>
    <t>Debiti leasing</t>
  </si>
  <si>
    <t>In particolare, nell'esercizio 2021, scomponendo la Pfn notiamo che: i debiti v/banche a breve sono cresciuti, rispetto all'esercizio precedente, del 1656,31%; i Mutui passivi si sono mantenuti sostanzialmente in linea con l'anno precedente; non sono presenti debiti v/soci per finanziamenti; l'azienda non ha altri debiti finanziari; l'azienda non ha contratto leasing oppure li ha contabilizzati con il metodo patrimoniale e quindi non definibili come debito in senso stretto. Per quanto concerne l'esercizio previsionale 2022E, scomponendo la Pfn notiamo che: i Debiti v/banche a breve sono cresciuti, rispetto all'esercizio precedente, del 69,71% comportando un valore degli oneri finanziari pari a € 2.269; i Mutui passivi sono diminuiti, rispetto all'esercizio precedente, del 21,50% con un valore degli oneri finanziari pari a € 5.222; non sono presenti Debiti v/soci per finanziamenti; l'azienda non ha Altri debiti finanziari; l'azienda non ha contratto leasing oppure li ha contabilizzati con il metodo patrimoniale e quindi non definibili come debito in senso stretto.</t>
  </si>
  <si>
    <t>Ratios</t>
  </si>
  <si>
    <t>Of/Mol</t>
  </si>
  <si>
    <t>DSCR</t>
  </si>
  <si>
    <t>WACC</t>
  </si>
  <si>
    <t>Analisi Investimento</t>
  </si>
  <si>
    <t>L'analisi viene condotta sui 3 anni di durata degli investimenti, dal 2022 al 2024.</t>
  </si>
  <si>
    <t xml:space="preserve">   Fabbisogno finanziario investimento</t>
  </si>
  <si>
    <t>Indicatori contabili</t>
  </si>
  <si>
    <t>Fabbisogno investimento</t>
  </si>
  <si>
    <t>Fabbisogno IVA investimento</t>
  </si>
  <si>
    <t>Ricavi</t>
  </si>
  <si>
    <t>Restituzione debiti finanziari 2022E</t>
  </si>
  <si>
    <t>Restituzione debiti finanziari 2023E</t>
  </si>
  <si>
    <t>Restituzione debiti finanziari 2024E</t>
  </si>
  <si>
    <t>Dividendo</t>
  </si>
  <si>
    <t xml:space="preserve"> </t>
  </si>
  <si>
    <t xml:space="preserve">  Coperture</t>
  </si>
  <si>
    <t>Rischio finanziario</t>
  </si>
  <si>
    <t>Finanziamento Bancario</t>
  </si>
  <si>
    <t>Equity</t>
  </si>
  <si>
    <t>Finanziamento Soci</t>
  </si>
  <si>
    <t>Leasing</t>
  </si>
  <si>
    <t>DSCR di Progetto (anno a regime 2024E)</t>
  </si>
  <si>
    <t>Fco</t>
  </si>
  <si>
    <t>Loan Life Cover Ratio di Progetto (anno a regime 2024E)</t>
  </si>
  <si>
    <r>
      <rPr>
        <b/>
        <sz val="9"/>
        <rFont val="Calibri"/>
        <family val="2"/>
        <charset val="1"/>
      </rPr>
      <t>Rapporto Debt/Equity (</t>
    </r>
    <r>
      <rPr>
        <b/>
        <i/>
        <sz val="9"/>
        <rFont val="Calibri"/>
        <family val="2"/>
        <charset val="1"/>
      </rPr>
      <t>di progetto</t>
    </r>
    <r>
      <rPr>
        <b/>
        <sz val="9"/>
        <rFont val="Calibri"/>
        <family val="2"/>
        <charset val="1"/>
      </rPr>
      <t>)</t>
    </r>
  </si>
  <si>
    <t>No Equity</t>
  </si>
  <si>
    <t>DSCR CNDCEC</t>
  </si>
  <si>
    <t>VAN</t>
  </si>
  <si>
    <t xml:space="preserve">     DSCR (anno a regime)</t>
  </si>
  <si>
    <t>LLCR</t>
  </si>
  <si>
    <t>Indice positivo, l'investimento prospettato ha la capacità di liberare risorse sufficienti a coprire le rate del debito spettanti ai finanziatori.</t>
  </si>
  <si>
    <t>VAN (solo previsionale)</t>
  </si>
  <si>
    <t xml:space="preserve">    Loan Life Cover Ratio (anno a regime)</t>
  </si>
  <si>
    <t>Indice positivo, l'investimento risulta sostenibile da un punto di vista finanziario e viene garantita la capacità di rimborso dell'azienda delle risorse ottenute dai finanziatori.</t>
  </si>
  <si>
    <t>VAN e TIR</t>
  </si>
  <si>
    <t>Il valore del VAN è positivo, ciò determina la previsione di un rendimento superiore al tasso di attualizzazione utilizzato e pertanto l'investimento è in grado di generare flussi finanziari superiori alle risorse impiegate nel progetto definite anche come capitale investito.</t>
  </si>
  <si>
    <t>VAN =</t>
  </si>
  <si>
    <t>TIR =</t>
  </si>
  <si>
    <t>L'indice è calcolato secondo il I approccio indicato dal CNDCEC. Al denominatore si considerano le uscite previste per il rimborso dei debiti finanziari, per la sola quota capitale. Al numeratore si considerano tutte le risorse disponibili per il servizio del debito, incluse le giacenze iniziali di cassa, date dal totale delle entrate previste nell'anno, al quale sottrarre tutte le uscite, ad eccezione dei rimborsi dei debiti posti al denominatore.</t>
  </si>
  <si>
    <t>Budget di tesoreria mensile</t>
  </si>
  <si>
    <t xml:space="preserve">Budget di tesoreria </t>
  </si>
  <si>
    <t>Importi in euro</t>
  </si>
  <si>
    <t>Incasso vendite (Iva inclusa)</t>
  </si>
  <si>
    <t>Sconto fatture SBF</t>
  </si>
  <si>
    <t>Restituzione sconto fatture SBF</t>
  </si>
  <si>
    <t>a</t>
  </si>
  <si>
    <t>Entrate correnti vendite</t>
  </si>
  <si>
    <t xml:space="preserve"> Interessi bancari attivi</t>
  </si>
  <si>
    <t xml:space="preserve">Crediti anno precedente </t>
  </si>
  <si>
    <t>b</t>
  </si>
  <si>
    <t xml:space="preserve">Entrate correnti effettive </t>
  </si>
  <si>
    <t>Acquisti merci (con iva)</t>
  </si>
  <si>
    <t>Acquisti servizi (con iva)</t>
  </si>
  <si>
    <t>Debiti anno precedente</t>
  </si>
  <si>
    <t>Spese risorse umane</t>
  </si>
  <si>
    <t xml:space="preserve">     Salari e stipendi</t>
  </si>
  <si>
    <t xml:space="preserve">     Oneri sociali</t>
  </si>
  <si>
    <t xml:space="preserve">     Uscite TFR</t>
  </si>
  <si>
    <t>Rimborso (pagamento) iva</t>
  </si>
  <si>
    <t>c</t>
  </si>
  <si>
    <t xml:space="preserve">Uscite correnti effettive </t>
  </si>
  <si>
    <t>d</t>
  </si>
  <si>
    <t>Saldo cassa gestione corrente</t>
  </si>
  <si>
    <t>Terreni</t>
  </si>
  <si>
    <t>Fabbricati e opere murarie</t>
  </si>
  <si>
    <t>Impianti e macchinari</t>
  </si>
  <si>
    <t>Studi di fattibilità e beni pluriennali</t>
  </si>
  <si>
    <t>Iva su investimenti</t>
  </si>
  <si>
    <t>e</t>
  </si>
  <si>
    <t>Uscite per investimenti</t>
  </si>
  <si>
    <t>f</t>
  </si>
  <si>
    <t>Flusso di cassa</t>
  </si>
  <si>
    <t>Proventi/Oneri straordinari</t>
  </si>
  <si>
    <t>Oneri finanziari m/l termine</t>
  </si>
  <si>
    <t>Oneri finanziari SBF</t>
  </si>
  <si>
    <t>Partecipazioni e titoli</t>
  </si>
  <si>
    <t>Pagamento imposte (acconti)</t>
  </si>
  <si>
    <t>Pagamento imposte (saldo)</t>
  </si>
  <si>
    <t>Utilizzo del Fondo Rischi e Oneri</t>
  </si>
  <si>
    <t>g</t>
  </si>
  <si>
    <t xml:space="preserve">Eccedenza (fabbisogno) finanziario </t>
  </si>
  <si>
    <t>Utilizzo fido di cassa</t>
  </si>
  <si>
    <t>Rientro fido di cassa</t>
  </si>
  <si>
    <t>Oneri finanzari fido di cassa</t>
  </si>
  <si>
    <t>h</t>
  </si>
  <si>
    <t>Flusso di cassa al servizio del debito (al netto Sbf)</t>
  </si>
  <si>
    <t>Apporto capitale sociale</t>
  </si>
  <si>
    <t>Conferimento in c/futuro aumento capitale</t>
  </si>
  <si>
    <t>Contributo Gestione</t>
  </si>
  <si>
    <t>Accensione debiti a m/l termine</t>
  </si>
  <si>
    <t xml:space="preserve">Accensione finanziamento soci </t>
  </si>
  <si>
    <t xml:space="preserve">Rimborso debiti a m/l termine </t>
  </si>
  <si>
    <t>Contributo Fondo perduto</t>
  </si>
  <si>
    <t>Accensione leasing</t>
  </si>
  <si>
    <t>i</t>
  </si>
  <si>
    <t>j</t>
  </si>
  <si>
    <t>Dividendo distribuito</t>
  </si>
  <si>
    <t>k</t>
  </si>
  <si>
    <t>l</t>
  </si>
  <si>
    <t>Cassa cumulata</t>
  </si>
  <si>
    <t>Rating MCC</t>
  </si>
  <si>
    <t>Disposizioni operative del Fondo di Garanzia per le PMI - Decreto del Ministero dello Sviluppo Economico di concerto con il Ministero dell’Economia e delle Finanze del 6 marzo 2017, pubblicato in G.U. del 7 luglio 2017</t>
  </si>
  <si>
    <t>Dati azienda</t>
  </si>
  <si>
    <t>Forma giuridica</t>
  </si>
  <si>
    <t>Società di Capitali</t>
  </si>
  <si>
    <t>Settore</t>
  </si>
  <si>
    <t>Industria</t>
  </si>
  <si>
    <t>Modulo andamentale</t>
  </si>
  <si>
    <t>Attivare modulo Centrale Rischi</t>
  </si>
  <si>
    <t>Inserire dati Centrale Rischi anni consuntivi</t>
  </si>
  <si>
    <t>Eventi pregiudizievoli alla data di riferimento</t>
  </si>
  <si>
    <t>Eventi a carico della Società</t>
  </si>
  <si>
    <t>Fallimento o similari</t>
  </si>
  <si>
    <t>Ipoteca giudiziale/pignoramento</t>
  </si>
  <si>
    <t>Ipoteca legale</t>
  </si>
  <si>
    <t>Domanda giudiziale</t>
  </si>
  <si>
    <t>Modulo economico-finanziario</t>
  </si>
  <si>
    <t>Dati di input</t>
  </si>
  <si>
    <t>SP01</t>
  </si>
  <si>
    <t>Crediti v/soci per versamenti ancora dovuti</t>
  </si>
  <si>
    <t>SP02</t>
  </si>
  <si>
    <t>Totale Immobilizzazioni immateriali</t>
  </si>
  <si>
    <t>SP03</t>
  </si>
  <si>
    <t>Totale Immobilizzazioni materiali</t>
  </si>
  <si>
    <t>SP04</t>
  </si>
  <si>
    <t>Totale Immobilizzazioni finanziarie</t>
  </si>
  <si>
    <t>SP05</t>
  </si>
  <si>
    <t>Totale Immobilizzazioni</t>
  </si>
  <si>
    <t>SP06</t>
  </si>
  <si>
    <t>Totale rimanenze</t>
  </si>
  <si>
    <t>SP07</t>
  </si>
  <si>
    <t>Crediti esigibili entro l'esercizio successivo</t>
  </si>
  <si>
    <t>SP08</t>
  </si>
  <si>
    <t>Crediti esigibili oltre l'esercizio successivo</t>
  </si>
  <si>
    <t>SP09</t>
  </si>
  <si>
    <t>SP10</t>
  </si>
  <si>
    <t>Attività finanziarie che non costituiscono imm.ni</t>
  </si>
  <si>
    <t>SP11</t>
  </si>
  <si>
    <t>Disponibilità liquide</t>
  </si>
  <si>
    <t>SP12</t>
  </si>
  <si>
    <t>Totale Attivo Circolante</t>
  </si>
  <si>
    <t>SP13</t>
  </si>
  <si>
    <t>Totale Ratei e Risconti attivi</t>
  </si>
  <si>
    <t>SP14</t>
  </si>
  <si>
    <t>Totale Attivo</t>
  </si>
  <si>
    <t>SP15</t>
  </si>
  <si>
    <t>Patrimonio Netto</t>
  </si>
  <si>
    <t>SP16</t>
  </si>
  <si>
    <t>Utile (perdita) di esercizio</t>
  </si>
  <si>
    <t>SP17</t>
  </si>
  <si>
    <t>SP18</t>
  </si>
  <si>
    <t>Trattamento Fine Rapporto lavoro subordinato</t>
  </si>
  <si>
    <t>SP19</t>
  </si>
  <si>
    <t>Debiti esigibili entro l'esercizio successivo</t>
  </si>
  <si>
    <t>SP20</t>
  </si>
  <si>
    <t>Debiti esigibili oltre l'esercizio successivo</t>
  </si>
  <si>
    <t>SP21</t>
  </si>
  <si>
    <t>SP22</t>
  </si>
  <si>
    <t>Totale Ratei e Risconti passivi</t>
  </si>
  <si>
    <t>SP23</t>
  </si>
  <si>
    <t>Totale Passivo</t>
  </si>
  <si>
    <t>CE01</t>
  </si>
  <si>
    <t>Ricavi delle vendite e delle prestazioni</t>
  </si>
  <si>
    <t>CE02</t>
  </si>
  <si>
    <t>Var. rimanenze prod. in corso di lav. semil. e finiti</t>
  </si>
  <si>
    <t>CE03</t>
  </si>
  <si>
    <t>Variazione dei lavori in corso su ordinazione</t>
  </si>
  <si>
    <t>CE04</t>
  </si>
  <si>
    <t>Incrementi di imm.ni per lavori interni</t>
  </si>
  <si>
    <t>CE05</t>
  </si>
  <si>
    <t>Totale Altri Ricavi e Proventi</t>
  </si>
  <si>
    <t>CE06</t>
  </si>
  <si>
    <t>Totale Valore della Produzione</t>
  </si>
  <si>
    <t>CE07</t>
  </si>
  <si>
    <t>Costi materie prime, sussidiarie, di cons. e merci</t>
  </si>
  <si>
    <t>CE08</t>
  </si>
  <si>
    <t>Costi per servizi</t>
  </si>
  <si>
    <t>CE09</t>
  </si>
  <si>
    <t>Costi per godimento beni di terzi</t>
  </si>
  <si>
    <t>CE10</t>
  </si>
  <si>
    <t>Totali costi per il personale</t>
  </si>
  <si>
    <t>CE11</t>
  </si>
  <si>
    <t>Ammortamenti delle imm.ni immateriali</t>
  </si>
  <si>
    <t>CE12</t>
  </si>
  <si>
    <t>Ammortamenti delle imm.ni materiali</t>
  </si>
  <si>
    <t>CE13</t>
  </si>
  <si>
    <t>Totale ammortamenti e svalutazioni</t>
  </si>
  <si>
    <t>CE14</t>
  </si>
  <si>
    <t>Variazione delle rimanenze di materie prime</t>
  </si>
  <si>
    <t>CE15</t>
  </si>
  <si>
    <t>Accantonamento per rischi</t>
  </si>
  <si>
    <t>CE16</t>
  </si>
  <si>
    <t>Altri accantonamenti</t>
  </si>
  <si>
    <t>CE17</t>
  </si>
  <si>
    <t>CE18</t>
  </si>
  <si>
    <t>Totale Costi della produzione</t>
  </si>
  <si>
    <t>CE19</t>
  </si>
  <si>
    <t>Totale interessi e altri oneri finanziari</t>
  </si>
  <si>
    <t>CE20</t>
  </si>
  <si>
    <t>Totale proventi e oneri finanziari</t>
  </si>
  <si>
    <t>CE21</t>
  </si>
  <si>
    <t>Totale Rettifiche di valore di attività finanziarie</t>
  </si>
  <si>
    <t>CE22</t>
  </si>
  <si>
    <t>Totale delle partite straordinarie</t>
  </si>
  <si>
    <t>CE23</t>
  </si>
  <si>
    <t>Risultato prima delle imposte</t>
  </si>
  <si>
    <t>CE24</t>
  </si>
  <si>
    <t>Totale delle imposte sul reddito dell'esercizio</t>
  </si>
  <si>
    <t>CE25</t>
  </si>
  <si>
    <t>Variabili Società di capitali - settore Industria</t>
  </si>
  <si>
    <t>Variabili [xi]</t>
  </si>
  <si>
    <t>Pesi [bi]</t>
  </si>
  <si>
    <t>Formula</t>
  </si>
  <si>
    <t>V1*</t>
  </si>
  <si>
    <t>Debiti a breve / Fatturato*</t>
  </si>
  <si>
    <t>V1* = SP19 / CE01</t>
  </si>
  <si>
    <t>Basso</t>
  </si>
  <si>
    <t>Medio</t>
  </si>
  <si>
    <t>Medio Basso</t>
  </si>
  <si>
    <t>V2*</t>
  </si>
  <si>
    <t>Oneri finanziari / MOL*</t>
  </si>
  <si>
    <t>V2* = CE19 / (CE06 – CE18 + CE13 + CE15 + CE16)</t>
  </si>
  <si>
    <t>Medio Alto</t>
  </si>
  <si>
    <t>Alto</t>
  </si>
  <si>
    <t>V3*</t>
  </si>
  <si>
    <t>Costo dei mezzi di terzi*</t>
  </si>
  <si>
    <t>V3* = CE19 / SP21</t>
  </si>
  <si>
    <t>V4*</t>
  </si>
  <si>
    <t>Liquidità / Fatturato*</t>
  </si>
  <si>
    <t>V4* = SP11 / CE01</t>
  </si>
  <si>
    <t>V5*</t>
  </si>
  <si>
    <t>Rotazione magazzino*</t>
  </si>
  <si>
    <t>V5* = CE01 / SP06</t>
  </si>
  <si>
    <t>V6*</t>
  </si>
  <si>
    <t>Variazione % fatturato*</t>
  </si>
  <si>
    <t>V6* = (CE01 t - CE01 t-1) / CE01 t-1</t>
  </si>
  <si>
    <t>V7*</t>
  </si>
  <si>
    <t>Indice di autonomia finanziaria*</t>
  </si>
  <si>
    <t>V7* = (SP15 – SP01) / (SP23 – SP01)</t>
  </si>
  <si>
    <t>D1</t>
  </si>
  <si>
    <t>Oneri finanziari / MOL (parte negativa)</t>
  </si>
  <si>
    <t>D1 = V2* se MOL &lt; 0 altrimenti 0</t>
  </si>
  <si>
    <t>D2</t>
  </si>
  <si>
    <t>MOL negativo</t>
  </si>
  <si>
    <t>D2 = 1 se MOL &lt; 0 altrimenti 0</t>
  </si>
  <si>
    <t>D3</t>
  </si>
  <si>
    <t>Variazione % fatturato negativa</t>
  </si>
  <si>
    <t>D3 = V6* se V6* &lt; 0 altrimenti D3 = 0</t>
  </si>
  <si>
    <t>D4</t>
  </si>
  <si>
    <t>Fascia fatturato</t>
  </si>
  <si>
    <t>D4 = 1 se CE01 &lt;= 500.000 altrimenti 0</t>
  </si>
  <si>
    <t>D5</t>
  </si>
  <si>
    <t>Debiti a breve / Fatturato x Fascia fatturato</t>
  </si>
  <si>
    <t>D5 = V1* x D4</t>
  </si>
  <si>
    <t>D6</t>
  </si>
  <si>
    <t>Costo dei mezzi di terzi x Fascia fatturato</t>
  </si>
  <si>
    <t>D6 = V3* x D4</t>
  </si>
  <si>
    <t>D7</t>
  </si>
  <si>
    <t>Liquidità / Fatturato x Fascia Fatturato</t>
  </si>
  <si>
    <t>D7 = V4* x D4</t>
  </si>
  <si>
    <t>Classe di valutazione modulo economico-finanziario</t>
  </si>
  <si>
    <t>Score modulo economico-finanziario [xb]</t>
  </si>
  <si>
    <t>xb = C + Σ xi*bi</t>
  </si>
  <si>
    <t>(C = -4,584023)</t>
  </si>
  <si>
    <t>Classe di valutazione</t>
  </si>
  <si>
    <t>UN</t>
  </si>
  <si>
    <t>F7</t>
  </si>
  <si>
    <t>F9</t>
  </si>
  <si>
    <t>F3</t>
  </si>
  <si>
    <t>F1</t>
  </si>
  <si>
    <t>Modulo economico finanziario</t>
  </si>
  <si>
    <t>Lo score xb per il modulo economico-finanziario viene determinato, come da specifiche tecniche, attraverso una combinazione lineare delle variabili xi (ciascuna moltiplicata per il rispettivo coefficiente bi) a cui viene sommata la costante C, fissata per le Società di capitali - settore Industria ad un valore pari a -4,584023.</t>
  </si>
  <si>
    <t>Modulo andamentale Centrale Rischi</t>
  </si>
  <si>
    <t>Dati di input del modulo</t>
  </si>
  <si>
    <t>CR01</t>
  </si>
  <si>
    <t>Totale per cassa - Accordato t-1</t>
  </si>
  <si>
    <t>CR02</t>
  </si>
  <si>
    <t>Totale per cassa - Accordato t-2</t>
  </si>
  <si>
    <t>CR03</t>
  </si>
  <si>
    <t>Totale per cassa - Accordato t-3</t>
  </si>
  <si>
    <t>CR04</t>
  </si>
  <si>
    <t>Totale per cassa - Accordato t-4</t>
  </si>
  <si>
    <t>CR05</t>
  </si>
  <si>
    <t>Totale per cassa - Accordato t-5</t>
  </si>
  <si>
    <t>CR06</t>
  </si>
  <si>
    <t>Totale per cassa - Accordato t-6</t>
  </si>
  <si>
    <t>CR07</t>
  </si>
  <si>
    <t>Totale per cassa - Utilizzato t-1</t>
  </si>
  <si>
    <t>CR08</t>
  </si>
  <si>
    <t>Totale per cassa - Utilizzato t-2</t>
  </si>
  <si>
    <t>CR09</t>
  </si>
  <si>
    <t>Totale per cassa - Utilizzato t-3</t>
  </si>
  <si>
    <t>CR10</t>
  </si>
  <si>
    <t>Totale per cassa - Utilizzato t-4</t>
  </si>
  <si>
    <t>CR11</t>
  </si>
  <si>
    <t>Totale per cassa - Utilizzato t-5</t>
  </si>
  <si>
    <t>CR12</t>
  </si>
  <si>
    <t>Totale per cassa - Utilizzato t-6</t>
  </si>
  <si>
    <t>CR13</t>
  </si>
  <si>
    <t>Rischi a scadenza - Accordato t-1</t>
  </si>
  <si>
    <t>CR14</t>
  </si>
  <si>
    <t>Rischi a scadenza - Accordato t-2</t>
  </si>
  <si>
    <t>CR15</t>
  </si>
  <si>
    <t>Rischi a scadenza - Accordato t-3</t>
  </si>
  <si>
    <t>CR16</t>
  </si>
  <si>
    <t>Rischi a scadenza - Accordato t-4</t>
  </si>
  <si>
    <t>CR17</t>
  </si>
  <si>
    <t>Rischi a scadenza - Accordato t-5</t>
  </si>
  <si>
    <t>CR18</t>
  </si>
  <si>
    <t>Rischi a scadenza - Accordato t-6</t>
  </si>
  <si>
    <t>CR19</t>
  </si>
  <si>
    <t>Rischi a scadenza - Utilizzato t-1</t>
  </si>
  <si>
    <t>CR20</t>
  </si>
  <si>
    <t>Rischi a scadenza - Utilizzato t-2</t>
  </si>
  <si>
    <t>CR21</t>
  </si>
  <si>
    <t>Rischi a scadenza - Utilizzato t-3</t>
  </si>
  <si>
    <t>CR22</t>
  </si>
  <si>
    <t>Rischi a scadenza - Utilizzato t-4</t>
  </si>
  <si>
    <t>CR23</t>
  </si>
  <si>
    <t>Rischi a scadenza - Utilizzato t-5</t>
  </si>
  <si>
    <t>CR24</t>
  </si>
  <si>
    <t>Rischi a scadenza - Utilizzato t-6</t>
  </si>
  <si>
    <t>S1</t>
  </si>
  <si>
    <t>Sofferenze - Utilizzato t-1</t>
  </si>
  <si>
    <t>S2</t>
  </si>
  <si>
    <t>Sofferenze - Utilizzato t-2</t>
  </si>
  <si>
    <t>S3</t>
  </si>
  <si>
    <t>Sofferenze - Utilizzato t-3</t>
  </si>
  <si>
    <t>S4</t>
  </si>
  <si>
    <t>Sofferenze - Utilizzato t-4</t>
  </si>
  <si>
    <t>S5</t>
  </si>
  <si>
    <t>Sofferenze - Utilizzato t-5</t>
  </si>
  <si>
    <t>S6</t>
  </si>
  <si>
    <t>Sofferenze - Utilizzato t-6</t>
  </si>
  <si>
    <t>I dati Centrale Rischi degli anni previsionali vengono determinati automaticamente dal software in funzione delle modalità di finanziamento indicate dall'utente e del profilo di indebitamento previsto.</t>
  </si>
  <si>
    <t>Variabili discriminanti</t>
  </si>
  <si>
    <t>CR25</t>
  </si>
  <si>
    <t>uti_autrev_t-1</t>
  </si>
  <si>
    <t>CR25 = CR07 - CR19</t>
  </si>
  <si>
    <t>CR26</t>
  </si>
  <si>
    <t>uti_autrev_t-2</t>
  </si>
  <si>
    <t>CR26 = CR08 - CR20</t>
  </si>
  <si>
    <t>CR27</t>
  </si>
  <si>
    <t>uti_autrev_t-3</t>
  </si>
  <si>
    <t>CR27 = CR09 - CR21</t>
  </si>
  <si>
    <t>CR28</t>
  </si>
  <si>
    <t>uti_autrev_t-4</t>
  </si>
  <si>
    <t>CR28 = CR10 - CR22</t>
  </si>
  <si>
    <t>CR29</t>
  </si>
  <si>
    <t>uti_autrev_t-5</t>
  </si>
  <si>
    <t>CR29 = CR11 - CR23</t>
  </si>
  <si>
    <t>CR30</t>
  </si>
  <si>
    <t>uti_autrev_t-6</t>
  </si>
  <si>
    <t>CR39 = CR12 - CR24</t>
  </si>
  <si>
    <t>CR31</t>
  </si>
  <si>
    <t>acc_autrev_t-1</t>
  </si>
  <si>
    <t>CR31 = CR01 - CR13</t>
  </si>
  <si>
    <t>CR32</t>
  </si>
  <si>
    <t>acc_autrev_t-2</t>
  </si>
  <si>
    <t>CR32 = CR02 - CR14</t>
  </si>
  <si>
    <t>CR33</t>
  </si>
  <si>
    <t>acc_autrev_t-3</t>
  </si>
  <si>
    <t>CR33 = CR03 - CR15</t>
  </si>
  <si>
    <t>CR34</t>
  </si>
  <si>
    <t>acc_autrev_t-4</t>
  </si>
  <si>
    <t>CR34 = CR04 - CR16</t>
  </si>
  <si>
    <t>CR35</t>
  </si>
  <si>
    <t>acc_autrev_t-5</t>
  </si>
  <si>
    <t>CR35 = CR05 - CR17</t>
  </si>
  <si>
    <t>CR36</t>
  </si>
  <si>
    <t>acc_autrev_t-6</t>
  </si>
  <si>
    <t>CR36 = CR06 - CR18</t>
  </si>
  <si>
    <t>CR37</t>
  </si>
  <si>
    <t>totuti_autrev</t>
  </si>
  <si>
    <t>CR37 = CR25 + CR26 + CR27 + CR28 + CR29 + CR30</t>
  </si>
  <si>
    <t>CR38</t>
  </si>
  <si>
    <t>totacc_autrev</t>
  </si>
  <si>
    <t>CR38 = CR31 + CR32 + CR33 + CR34 + CR35 + CR36</t>
  </si>
  <si>
    <t>CR39</t>
  </si>
  <si>
    <t>Sconfino_t-1</t>
  </si>
  <si>
    <t>CR39 = CR07 - CR01 se CR07 &gt; CR01 altrimenti CR39 = 0</t>
  </si>
  <si>
    <t>CR40</t>
  </si>
  <si>
    <t>Sconfino_t-2</t>
  </si>
  <si>
    <t>CR40 = CR08 - CR02 se CR08 &gt; CR02 altrimenti CR40 = 0</t>
  </si>
  <si>
    <t>CR41</t>
  </si>
  <si>
    <t>Sconfino_t-3</t>
  </si>
  <si>
    <t>CR41 = CR09 - CR03 se CR09 &gt; CR03 altrimenti CR41 = 0</t>
  </si>
  <si>
    <t>CR42</t>
  </si>
  <si>
    <t>Sconfino_t-4</t>
  </si>
  <si>
    <t>CR42 = CR10 - CR04 se CR10 &gt; CR04 altrimenti CR42 = 0</t>
  </si>
  <si>
    <t>CR43</t>
  </si>
  <si>
    <t>Sconfino_t-5</t>
  </si>
  <si>
    <t>CR43 = CR11 - CR05 se CR11 &gt; CR05 altrimenti CR43 = 0</t>
  </si>
  <si>
    <t>CR44</t>
  </si>
  <si>
    <t>Sconfino_t-6</t>
  </si>
  <si>
    <t>CR44 = CR12 - CR06 se CR12 &gt; CR06 altrimenti CR44 = 0</t>
  </si>
  <si>
    <t>CR45</t>
  </si>
  <si>
    <t>Sconfino_scadenza_t-1</t>
  </si>
  <si>
    <t>CR45 = CR19 - CR13 se CR19 &gt; CR13 altrimenti CR45 = 0</t>
  </si>
  <si>
    <t>CR46</t>
  </si>
  <si>
    <t>Sconfino_scadenza_t-2</t>
  </si>
  <si>
    <t>CR46 = CR20 - CR14 se CR20 &gt; CR14 altrimenti CR46 = 0</t>
  </si>
  <si>
    <t>CR47</t>
  </si>
  <si>
    <t>Sconfino_scadenza_t-3</t>
  </si>
  <si>
    <t>CR47 = CR21 - CR15 se CR21 &gt; CR15 altrimenti CR47 = 0</t>
  </si>
  <si>
    <t>CR48</t>
  </si>
  <si>
    <t>Sconfino_scadenza_t-4</t>
  </si>
  <si>
    <t>CR48 = CR22 - CR16 se CR22 &gt; CR16 altrimenti CR48 = 0</t>
  </si>
  <si>
    <t>CR49</t>
  </si>
  <si>
    <t>Sconfino_scadenza_t-5</t>
  </si>
  <si>
    <t>CR49 = CR23 - CR17 se CR23 &gt; CR17 altrimenti CR49 = 0</t>
  </si>
  <si>
    <t>CR50</t>
  </si>
  <si>
    <t>Sconfino_scadenza_t-6</t>
  </si>
  <si>
    <t>CR50 = CR24 - CR18 se CR24 &gt; CR18 altrimenti CR50 = 0</t>
  </si>
  <si>
    <t>CR51</t>
  </si>
  <si>
    <t>mvuti_t-1</t>
  </si>
  <si>
    <t>CR51 = 1 se manca CR07 altrimenti CR51 = 0</t>
  </si>
  <si>
    <t>CR52</t>
  </si>
  <si>
    <t>mvuti_t-2</t>
  </si>
  <si>
    <t>CR52 = 1 se manca CR08 altrimenti CR52 = 0</t>
  </si>
  <si>
    <t>CR53</t>
  </si>
  <si>
    <t>mvuti_t-3</t>
  </si>
  <si>
    <t>CR53 = 1 se manca CR09 altrimenti CR53 = 0</t>
  </si>
  <si>
    <t>CR54</t>
  </si>
  <si>
    <t>mvuti_t-4</t>
  </si>
  <si>
    <t>CR54 = 1 se manca CR10 altrimenti CR54 = 0</t>
  </si>
  <si>
    <t>CR55</t>
  </si>
  <si>
    <t>mvuti_t-5</t>
  </si>
  <si>
    <t>CR55 = 1 se manca CR11 altrimenti CR55 = 0</t>
  </si>
  <si>
    <t>CR56</t>
  </si>
  <si>
    <t>mvuti_t-6</t>
  </si>
  <si>
    <t>CR56 = 1 se manca CR12 altrimenti CR56 = 0</t>
  </si>
  <si>
    <t>CR57</t>
  </si>
  <si>
    <t>Totale accordato per cassa</t>
  </si>
  <si>
    <t>CR57 = CR01 + CR02 + CR03 + CR04 + CR05 + CR06</t>
  </si>
  <si>
    <t>CR58</t>
  </si>
  <si>
    <t>Totale utilizzato per cassa</t>
  </si>
  <si>
    <t>CR58 = CR07 + CR08 + CR09 + CR10 + CR11 + CR12</t>
  </si>
  <si>
    <t>CR59</t>
  </si>
  <si>
    <t>Totale accordato a scadenza</t>
  </si>
  <si>
    <t>CR59 = CR13 + CR14 + CR15 + CR16 + CR17 + CR18</t>
  </si>
  <si>
    <t>CR60</t>
  </si>
  <si>
    <t>Totale utilizzato a scadenza</t>
  </si>
  <si>
    <t>CR60 = CR19 + CR20 + CR21 + CR22 + CR23 + CR24</t>
  </si>
  <si>
    <t>CR61</t>
  </si>
  <si>
    <t>Dsconf_t-1</t>
  </si>
  <si>
    <t>CR61 = 1 se CR39 &gt; 0 altrimenti CR61 = 0</t>
  </si>
  <si>
    <t>CR62</t>
  </si>
  <si>
    <t>Dsconf_t-2</t>
  </si>
  <si>
    <t>CR62 = 1 se CR40 &gt; 0 altrimenti CR62 = 0</t>
  </si>
  <si>
    <t>CR63</t>
  </si>
  <si>
    <t>Dsconf_t-3</t>
  </si>
  <si>
    <t>CR63 = 1 se CR41 &gt; 0 altrimenti CR63 = 0</t>
  </si>
  <si>
    <t>CR64</t>
  </si>
  <si>
    <t>Dsconf_t-4</t>
  </si>
  <si>
    <t>CR64 = 1 se CR42 &gt; 0 altrimenti CR64 = 0</t>
  </si>
  <si>
    <t>CR65</t>
  </si>
  <si>
    <t>Dsconf_t-5</t>
  </si>
  <si>
    <t>CR65 = 1 se CR43 &gt; 0 altrimenti CR65 = 0</t>
  </si>
  <si>
    <t>CR66</t>
  </si>
  <si>
    <t>Dsconf_t-6</t>
  </si>
  <si>
    <t>CR66 = 1 se CR44 &gt; 0 altrimenti CR66 = 0</t>
  </si>
  <si>
    <t>CR67</t>
  </si>
  <si>
    <t>Dsconf_scad_t-1</t>
  </si>
  <si>
    <t>CR67 = 1 se CR45 &gt; 0 altrimenti CR67 = 0</t>
  </si>
  <si>
    <t>CR68</t>
  </si>
  <si>
    <t>Dsconf_scad_t-2</t>
  </si>
  <si>
    <t>CR68 = 1 se CR46 &gt; 0 altrimenti CR68 = 0</t>
  </si>
  <si>
    <t>CR69</t>
  </si>
  <si>
    <t>Dsconf_scad_t-3</t>
  </si>
  <si>
    <t>CR69 = 1 se CR47 &gt; 0 altrimenti CR69 = 0</t>
  </si>
  <si>
    <t>CR70</t>
  </si>
  <si>
    <t>Dsconf_scad_t-4</t>
  </si>
  <si>
    <t>CR70 = 1 se CR48 &gt; 0 altrimenti CR70 = 0</t>
  </si>
  <si>
    <t>CR71</t>
  </si>
  <si>
    <t>Dsconf_scad_t-5</t>
  </si>
  <si>
    <t>CR71 = 1 se CR49 &gt; 0 altrimenti CR71 = 0</t>
  </si>
  <si>
    <t>CR72</t>
  </si>
  <si>
    <t>Dsconf_scad_t-6</t>
  </si>
  <si>
    <t>CR72 = 1 se CR50 &gt; 0 altrimenti CR72 = 0</t>
  </si>
  <si>
    <t>C1*</t>
  </si>
  <si>
    <t>uti_acc_autrev</t>
  </si>
  <si>
    <t>C1 = CR37/CR38 con cap 1.2, floor 0. Se CR37 &gt; 0 e CR38 = 0, C1* = 1, se CR37 e CR38 = 0, C1* = 0</t>
  </si>
  <si>
    <t>C2</t>
  </si>
  <si>
    <t>mesisconf</t>
  </si>
  <si>
    <t>C2 = CR61 + CR62 + CR63 + CR64 + CR65 + CR66</t>
  </si>
  <si>
    <t>C3</t>
  </si>
  <si>
    <t>mesisconf_scad</t>
  </si>
  <si>
    <t>C3 = CR67 + CR68 + CR69 + CR70 + CR71 + CR72</t>
  </si>
  <si>
    <t>C4</t>
  </si>
  <si>
    <t>mvtot6</t>
  </si>
  <si>
    <t>C4 = CR51 + CR52 + CR53 + CR54 + CR55 + CR56</t>
  </si>
  <si>
    <t>Variabili dicotomiche</t>
  </si>
  <si>
    <t>DC1</t>
  </si>
  <si>
    <t>DM_uti_acc_autrev</t>
  </si>
  <si>
    <t>DC1 = C1* se C4 ≥ 4, DC1 = 0 se C4 &lt; 4</t>
  </si>
  <si>
    <t>DC3</t>
  </si>
  <si>
    <t>Dsconf_scad</t>
  </si>
  <si>
    <t>DC3 = 0 se C3 ≤ 0, DC3 = 1 se C3 &gt; 0</t>
  </si>
  <si>
    <t>Variabili Società di Capitali</t>
  </si>
  <si>
    <t>Classe di valutazione modulo andamentale Centrale Rischi</t>
  </si>
  <si>
    <t>Score modulo andamentale Centrale Rischi [xb]</t>
  </si>
  <si>
    <t>xb = C + Σ xi*bi + LN((0,0518888/(1-0,0518888))*((1-0,0502134)/0,0502134))</t>
  </si>
  <si>
    <t>(C = -4,984468)</t>
  </si>
  <si>
    <t>A1</t>
  </si>
  <si>
    <t>A7</t>
  </si>
  <si>
    <t>A9</t>
  </si>
  <si>
    <t>Lo score xb per il modulo andamentale viene determinato, come per il modulo economico-finanziario, attraverso una combinazione lineare delle variabili xi a cui viene sommato un termine costante C (pari per le Società di Capitali a -4,984468) e un coefficiente logaritmico, anch'esso costante, come indicato nella formula.</t>
  </si>
  <si>
    <t>Integrazione modulo economico-finanziario e modulo andamentale</t>
  </si>
  <si>
    <t>Classe modulo economico-finanziario</t>
  </si>
  <si>
    <t>Classe modulo andamentale</t>
  </si>
  <si>
    <t>Classe di valutazione integrata*</t>
  </si>
  <si>
    <t>Fascia di valutazione**</t>
  </si>
  <si>
    <t>UN - Unrated (ovvero non classificabile) è l'output restituito dalla procedura di valutazione in caso di dati mancanti, controlli di qualità non superati oppure gravi eventi pregiudizievoli quali procedure fallimentari in corso. In questi casi non è possibile determinare la classe di valutazione del soggetto beneficiario in relazione ai singoli moduli oppure alla fascia di valutazione finale, da cui dipende la probabilità di indempimento del soggetto e di conseguenza la domanda di ammissione ai benefici previsti dal Fondo non può essere accolta.</t>
  </si>
  <si>
    <t>Probabilità di inadempimento</t>
  </si>
  <si>
    <t>Solvibilità</t>
  </si>
  <si>
    <t>Vulnerabilità</t>
  </si>
  <si>
    <t>Ammissibilità della domanda</t>
  </si>
  <si>
    <t>AMMISSIBILE - Rischio di credito contenuto</t>
  </si>
  <si>
    <t>AMMISSIBILE - Rischio di credito accettabile</t>
  </si>
  <si>
    <t>Fascia</t>
  </si>
  <si>
    <t>Area</t>
  </si>
  <si>
    <t>Descrizione</t>
  </si>
  <si>
    <t>Sicurezza</t>
  </si>
  <si>
    <t>Soggetto caratterizato da un profilo economico e da una capacità di far fronte agli impegni molto buoni. Il rischio di credito è basso</t>
  </si>
  <si>
    <t>Soggetto caratterizzato da un'adeguata capacità di far fronte agli impegni finanziari. Il rischio di credito è contenuto.</t>
  </si>
  <si>
    <t>Soggetto caratterizzato da tratti di vulnerabilità. Il rischio di credito è accettabile.</t>
  </si>
  <si>
    <t>Pericolosità</t>
  </si>
  <si>
    <t>Soggetto caratterizzato da elementi di fragilità. Il rischio di credito è significativo.</t>
  </si>
  <si>
    <t>Rischiosità</t>
  </si>
  <si>
    <t>Soggetto caratterizzato da problemi estremamente gravi, che pregiudicano la capacità di adempiere alle obbligazioni assunte, ovvero già in stato di default. Il rischio di credito è elevato.</t>
  </si>
  <si>
    <t>Giudizio variabili</t>
  </si>
  <si>
    <t>Giudizio</t>
  </si>
  <si>
    <t>Il valore assunto dalla variabile indica una performance ottimale</t>
  </si>
  <si>
    <t>Medio-Alto</t>
  </si>
  <si>
    <t>Performance soddisfacente</t>
  </si>
  <si>
    <t>Performance di medio livello</t>
  </si>
  <si>
    <t>Medio-Basso</t>
  </si>
  <si>
    <t>Livello di performance insufficiente</t>
  </si>
  <si>
    <t>Performance fortemente insoddisfacente</t>
  </si>
  <si>
    <t>Ricavi da vendita (previsionale ultimi mesi)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</si>
</sst>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164" formatCode="_-* #,##0_-;\-* #,##0_-;_-* \-_-;_-@_-"/>
    <numFmt numFmtId="165" formatCode="#,##0_ ;[Red]\-#,##0\ "/>
    <numFmt numFmtId="166" formatCode="_-&quot;€ &quot;* #,##0.00_-;&quot;-€ &quot;* #,##0.00_-;_-&quot;€ &quot;* \-??_-;_-@_-"/>
    <numFmt numFmtId="167" formatCode="&quot;€ &quot;#,##0.00"/>
    <numFmt numFmtId="168" formatCode="_-* #,##0.00_-;\-* #,##0.00_-;_-* \-_-;_-@_-"/>
    <numFmt numFmtId="169" formatCode="_(* #,##0.00_);_(* \(#,##0.00\);_(* \-??_);_(@_)"/>
    <numFmt numFmtId="170" formatCode="_-* #,##0.00_-;\-* #,##0.00_-;_-* \-??_-;_-@_-"/>
    <numFmt numFmtId="171" formatCode="_-&quot;L. &quot;* #,##0.00_-;&quot;-L. &quot;* #,##0.00_-;_-&quot;L. &quot;* \-??_-;_-@_-"/>
    <numFmt numFmtId="172" formatCode="_(* #,##0_);_(* \(#,##0\);_(* \-_);_(@_)"/>
    <numFmt numFmtId="173" formatCode="#,##0.0_);\(#,##0.0\)"/>
    <numFmt numFmtId="174" formatCode="0.0_ ;[Red]\-0.0\ "/>
    <numFmt numFmtId="175" formatCode="_-&quot;€ &quot;* #,##0_-;&quot;-€ &quot;* #,##0_-;_-&quot;€ &quot;* \-??_-;_-@_-"/>
    <numFmt numFmtId="176" formatCode="_-&quot;L. &quot;* #,##0_-;&quot;-L. &quot;* #,##0_-;_-&quot;L. &quot;* \-_-;_-@_-"/>
    <numFmt numFmtId="177" formatCode="_-&quot;€ &quot;* #,##0.00_-;_-&quot;€ &quot;* #,##0.00\-;_-&quot;€ &quot;* \-??_-;_-@_-"/>
    <numFmt numFmtId="178" formatCode="#,##0;[Red]\(#,##0\)"/>
    <numFmt numFmtId="179" formatCode="0.0%"/>
    <numFmt numFmtId="180" formatCode="#,##0.0"/>
    <numFmt numFmtId="181" formatCode="#,##0.00_ ;\-#,##0.00\ "/>
    <numFmt numFmtId="182" formatCode="#,##0.00_);\(#,##0.00\)"/>
    <numFmt numFmtId="183" formatCode="0.000"/>
    <numFmt numFmtId="184" formatCode="0.000%"/>
    <numFmt numFmtId="185" formatCode="#,##0\ ;\(#,##0\)"/>
    <numFmt numFmtId="186" formatCode="#,##0_);\(#,##0\)"/>
    <numFmt numFmtId="187" formatCode="#,##0;\(#,##0\)"/>
    <numFmt numFmtId="188" formatCode="_-* #,##0_-;\-* #,##0_-;_-* \-??_-;_-@_-"/>
    <numFmt numFmtId="189" formatCode="0.0"/>
    <numFmt numFmtId="190" formatCode="mmm\-yy;@"/>
    <numFmt numFmtId="191" formatCode="&quot;€ &quot;#,##0.00;[Red]&quot;-€ &quot;#,##0.00"/>
  </numFmts>
  <fonts count="148">
    <font>
      <sz val="10"/>
      <name val="Arial"/>
      <charset val="1"/>
    </font>
    <font>
      <sz val="11"/>
      <color rgb="FF000000"/>
      <name val="Calibri"/>
      <family val="2"/>
      <charset val="1"/>
    </font>
    <font>
      <sz val="11"/>
      <color rgb="FF000000"/>
      <name val="Agency FB"/>
      <family val="2"/>
      <charset val="1"/>
    </font>
    <font>
      <sz val="11"/>
      <color rgb="FFFFFFFF"/>
      <name val="Calibri"/>
      <family val="2"/>
      <charset val="1"/>
    </font>
    <font>
      <b/>
      <sz val="11"/>
      <color rgb="FFFA7D00"/>
      <name val="Agency FB"/>
      <family val="2"/>
      <charset val="1"/>
    </font>
    <font>
      <sz val="11"/>
      <color rgb="FFFF0000"/>
      <name val="Calibri"/>
      <family val="2"/>
      <charset val="1"/>
    </font>
    <font>
      <b/>
      <sz val="11"/>
      <color rgb="FFFFFFFF"/>
      <name val="Calibri"/>
      <family val="2"/>
      <charset val="1"/>
    </font>
    <font>
      <u/>
      <sz val="10"/>
      <color rgb="FF0000FF"/>
      <name val="Arial"/>
      <family val="2"/>
      <charset val="1"/>
    </font>
    <font>
      <u/>
      <sz val="10"/>
      <color rgb="FF0000FF"/>
      <name val="MS Sans Serif"/>
      <family val="2"/>
      <charset val="1"/>
    </font>
    <font>
      <u/>
      <sz val="10"/>
      <color rgb="FF0000FF"/>
      <name val="Calibri"/>
      <family val="2"/>
      <charset val="1"/>
    </font>
    <font>
      <sz val="10"/>
      <name val="BERNHARD"/>
      <charset val="1"/>
    </font>
    <font>
      <sz val="10"/>
      <name val="Arial"/>
      <family val="2"/>
      <charset val="1"/>
    </font>
    <font>
      <sz val="11"/>
      <color rgb="FF008000"/>
      <name val="Calibri"/>
      <family val="2"/>
      <charset val="1"/>
    </font>
    <font>
      <sz val="11"/>
      <color rgb="FF3F3F76"/>
      <name val="Agency FB"/>
      <family val="2"/>
      <charset val="1"/>
    </font>
    <font>
      <sz val="11"/>
      <color rgb="FF333399"/>
      <name val="Calibri"/>
      <family val="2"/>
      <charset val="1"/>
    </font>
    <font>
      <sz val="11"/>
      <color rgb="FF9C6500"/>
      <name val="Calibri"/>
      <family val="2"/>
      <charset val="1"/>
    </font>
    <font>
      <sz val="11"/>
      <color rgb="FF808000"/>
      <name val="Calibri"/>
      <family val="2"/>
      <charset val="1"/>
    </font>
    <font>
      <sz val="11"/>
      <color rgb="FF993300"/>
      <name val="Calibri"/>
      <family val="2"/>
      <charset val="1"/>
    </font>
    <font>
      <sz val="9"/>
      <name val="Helvetica-Narrow"/>
      <family val="2"/>
      <charset val="1"/>
    </font>
    <font>
      <sz val="10"/>
      <color rgb="FF000000"/>
      <name val="Arial"/>
      <family val="2"/>
      <charset val="1"/>
    </font>
    <font>
      <sz val="10"/>
      <name val="Tahoma"/>
      <family val="2"/>
      <charset val="1"/>
    </font>
    <font>
      <sz val="9"/>
      <name val="Geneva"/>
      <family val="2"/>
      <charset val="1"/>
    </font>
    <font>
      <sz val="10"/>
      <name val="Geneva"/>
      <family val="2"/>
      <charset val="1"/>
    </font>
    <font>
      <sz val="10"/>
      <color rgb="FF000000"/>
      <name val="Calibri"/>
      <family val="2"/>
      <charset val="1"/>
    </font>
    <font>
      <sz val="10"/>
      <color rgb="FF000000"/>
      <name val="MS Sans Serif"/>
      <family val="2"/>
      <charset val="1"/>
    </font>
    <font>
      <sz val="10"/>
      <name val="Copperplate Gothic Light"/>
      <family val="2"/>
      <charset val="1"/>
    </font>
    <font>
      <sz val="8"/>
      <name val="Verdana"/>
      <family val="2"/>
      <charset val="1"/>
    </font>
    <font>
      <sz val="10"/>
      <name val="Times New Roman"/>
      <family val="1"/>
      <charset val="1"/>
    </font>
    <font>
      <sz val="12"/>
      <name val="Times New Roman"/>
      <family val="1"/>
      <charset val="1"/>
    </font>
    <font>
      <b/>
      <sz val="11"/>
      <color rgb="FF333333"/>
      <name val="Calibri"/>
      <family val="2"/>
      <charset val="1"/>
    </font>
    <font>
      <i/>
      <sz val="11"/>
      <color rgb="FF808080"/>
      <name val="Calibri"/>
      <family val="2"/>
      <charset val="1"/>
    </font>
    <font>
      <b/>
      <sz val="15"/>
      <color rgb="FF333399"/>
      <name val="Calibri"/>
      <family val="2"/>
      <charset val="1"/>
    </font>
    <font>
      <b/>
      <sz val="13"/>
      <color rgb="FF333399"/>
      <name val="Calibri"/>
      <family val="2"/>
      <charset val="1"/>
    </font>
    <font>
      <b/>
      <sz val="11"/>
      <color rgb="FF333399"/>
      <name val="Calibri"/>
      <family val="2"/>
      <charset val="1"/>
    </font>
    <font>
      <b/>
      <sz val="11"/>
      <color rgb="FF003366"/>
      <name val="Calibri"/>
      <family val="2"/>
      <charset val="1"/>
    </font>
    <font>
      <b/>
      <sz val="18"/>
      <color rgb="FF333399"/>
      <name val="Cambria"/>
      <family val="2"/>
      <charset val="1"/>
    </font>
    <font>
      <b/>
      <sz val="18"/>
      <color rgb="FF003366"/>
      <name val="Cambria"/>
      <family val="2"/>
      <charset val="1"/>
    </font>
    <font>
      <b/>
      <sz val="11"/>
      <color rgb="FF000000"/>
      <name val="Calibri"/>
      <family val="2"/>
      <charset val="1"/>
    </font>
    <font>
      <sz val="11"/>
      <color rgb="FF800080"/>
      <name val="Calibri"/>
      <family val="2"/>
      <charset val="1"/>
    </font>
    <font>
      <b/>
      <sz val="26"/>
      <color rgb="FF0070C0"/>
      <name val="Calibri"/>
      <family val="2"/>
      <charset val="1"/>
    </font>
    <font>
      <sz val="10"/>
      <color rgb="FFFFFFFF"/>
      <name val="Arial"/>
      <family val="2"/>
      <charset val="1"/>
    </font>
    <font>
      <b/>
      <sz val="14"/>
      <color rgb="FF0070C0"/>
      <name val="Calibri"/>
      <family val="2"/>
      <charset val="1"/>
    </font>
    <font>
      <b/>
      <sz val="10"/>
      <color rgb="FF0070C0"/>
      <name val="Calibri"/>
      <family val="2"/>
      <charset val="1"/>
    </font>
    <font>
      <sz val="10"/>
      <color rgb="FF0070C0"/>
      <name val="Calibri"/>
      <family val="2"/>
      <charset val="1"/>
    </font>
    <font>
      <sz val="10"/>
      <name val="Calibri"/>
      <family val="2"/>
      <charset val="1"/>
    </font>
    <font>
      <sz val="8"/>
      <name val="Calibri"/>
      <family val="2"/>
      <charset val="1"/>
    </font>
    <font>
      <b/>
      <sz val="10"/>
      <color rgb="FF000000"/>
      <name val="Calibri"/>
      <family val="2"/>
      <charset val="1"/>
    </font>
    <font>
      <sz val="10"/>
      <color rgb="FFFFFFFF"/>
      <name val="Calibri"/>
      <family val="2"/>
      <charset val="1"/>
    </font>
    <font>
      <b/>
      <sz val="10"/>
      <name val="Calibri"/>
      <family val="2"/>
      <charset val="1"/>
    </font>
    <font>
      <sz val="10"/>
      <color rgb="FFFF0000"/>
      <name val="Calibri"/>
      <family val="2"/>
      <charset val="1"/>
    </font>
    <font>
      <sz val="9"/>
      <name val="Calibri"/>
      <family val="2"/>
      <charset val="1"/>
    </font>
    <font>
      <b/>
      <sz val="20"/>
      <name val="Calibri"/>
      <family val="2"/>
      <charset val="1"/>
    </font>
    <font>
      <sz val="15"/>
      <color rgb="FF000000"/>
      <name val="Calibri"/>
      <family val="2"/>
      <charset val="1"/>
    </font>
    <font>
      <b/>
      <sz val="18"/>
      <color rgb="FF000000"/>
      <name val="Calibri"/>
      <family val="2"/>
      <charset val="1"/>
    </font>
    <font>
      <b/>
      <sz val="12"/>
      <color rgb="FF000000"/>
      <name val="Calibri"/>
      <family val="2"/>
      <charset val="1"/>
    </font>
    <font>
      <b/>
      <sz val="12"/>
      <name val="Calibri"/>
      <family val="2"/>
      <charset val="1"/>
    </font>
    <font>
      <b/>
      <sz val="9"/>
      <name val="Calibri"/>
      <family val="2"/>
      <charset val="1"/>
    </font>
    <font>
      <b/>
      <sz val="15"/>
      <color rgb="FFFFFFFF"/>
      <name val="Calibri"/>
      <family val="2"/>
      <charset val="1"/>
    </font>
    <font>
      <sz val="15"/>
      <name val="Calibri"/>
      <family val="2"/>
      <charset val="1"/>
    </font>
    <font>
      <sz val="11"/>
      <color rgb="FF006100"/>
      <name val="Calibri"/>
      <family val="2"/>
      <charset val="1"/>
    </font>
    <font>
      <sz val="9"/>
      <color rgb="FF000000"/>
      <name val="Calibri"/>
      <family val="2"/>
      <charset val="1"/>
    </font>
    <font>
      <sz val="9"/>
      <color rgb="FF008000"/>
      <name val="Calibri"/>
      <family val="2"/>
      <charset val="1"/>
    </font>
    <font>
      <sz val="10"/>
      <color rgb="FF009900"/>
      <name val="Calibri"/>
      <family val="2"/>
      <charset val="1"/>
    </font>
    <font>
      <b/>
      <sz val="18"/>
      <name val="Calibri"/>
      <family val="2"/>
      <charset val="1"/>
    </font>
    <font>
      <sz val="12"/>
      <name val="Calibri"/>
      <family val="2"/>
      <charset val="1"/>
    </font>
    <font>
      <b/>
      <sz val="18"/>
      <color rgb="FFFFFFFF"/>
      <name val="Calibri"/>
      <family val="2"/>
      <charset val="1"/>
    </font>
    <font>
      <b/>
      <sz val="12"/>
      <color rgb="FFFFFFFF"/>
      <name val="Calibri"/>
      <family val="2"/>
      <charset val="1"/>
    </font>
    <font>
      <b/>
      <sz val="12"/>
      <color rgb="FF0070C0"/>
      <name val="Calibri"/>
      <family val="2"/>
      <charset val="1"/>
    </font>
    <font>
      <b/>
      <sz val="8"/>
      <name val="Calibri"/>
      <family val="2"/>
      <charset val="1"/>
    </font>
    <font>
      <sz val="10"/>
      <color rgb="FF0000FF"/>
      <name val="Calibri"/>
      <family val="2"/>
      <charset val="1"/>
    </font>
    <font>
      <b/>
      <sz val="11"/>
      <name val="Calibri"/>
      <family val="2"/>
      <charset val="1"/>
    </font>
    <font>
      <b/>
      <sz val="11"/>
      <color rgb="FF0070C0"/>
      <name val="Calibri"/>
      <family val="2"/>
      <charset val="1"/>
    </font>
    <font>
      <i/>
      <sz val="10"/>
      <color rgb="FFFF0000"/>
      <name val="Calibri"/>
      <family val="2"/>
      <charset val="1"/>
    </font>
    <font>
      <i/>
      <sz val="10"/>
      <color rgb="FF000000"/>
      <name val="Calibri"/>
      <family val="2"/>
      <charset val="1"/>
    </font>
    <font>
      <i/>
      <sz val="10"/>
      <name val="Arial"/>
      <family val="2"/>
      <charset val="1"/>
    </font>
    <font>
      <sz val="9"/>
      <color rgb="FFFF0000"/>
      <name val="Calibri"/>
      <family val="2"/>
      <charset val="1"/>
    </font>
    <font>
      <sz val="10"/>
      <color rgb="FF1F497D"/>
      <name val="Calibri"/>
      <family val="2"/>
      <charset val="1"/>
    </font>
    <font>
      <b/>
      <sz val="10"/>
      <color rgb="FF1F497D"/>
      <name val="Calibri"/>
      <family val="2"/>
      <charset val="1"/>
    </font>
    <font>
      <b/>
      <sz val="9"/>
      <color rgb="FF000000"/>
      <name val="Calibri"/>
      <family val="2"/>
      <charset val="1"/>
    </font>
    <font>
      <b/>
      <sz val="9"/>
      <color rgb="FFFFFFFF"/>
      <name val="Calibri"/>
      <family val="2"/>
      <charset val="1"/>
    </font>
    <font>
      <i/>
      <sz val="10"/>
      <name val="Calibri"/>
      <family val="2"/>
      <charset val="1"/>
    </font>
    <font>
      <sz val="10"/>
      <color rgb="FFFF0000"/>
      <name val="Arial"/>
      <family val="2"/>
      <charset val="1"/>
    </font>
    <font>
      <b/>
      <sz val="10"/>
      <color rgb="FFFFFFFF"/>
      <name val="Calibri"/>
      <family val="2"/>
      <charset val="1"/>
    </font>
    <font>
      <b/>
      <sz val="10"/>
      <name val="Arial"/>
      <family val="2"/>
      <charset val="1"/>
    </font>
    <font>
      <b/>
      <sz val="8"/>
      <color rgb="FFFF0000"/>
      <name val="Calibri"/>
      <family val="2"/>
      <charset val="1"/>
    </font>
    <font>
      <sz val="8"/>
      <color rgb="FFFF0000"/>
      <name val="Calibri"/>
      <family val="2"/>
      <charset val="1"/>
    </font>
    <font>
      <sz val="28"/>
      <name val="Calibri"/>
      <family val="2"/>
      <charset val="1"/>
    </font>
    <font>
      <b/>
      <sz val="20"/>
      <color rgb="FF0070C0"/>
      <name val="Calibri"/>
      <family val="2"/>
      <charset val="1"/>
    </font>
    <font>
      <i/>
      <sz val="9"/>
      <name val="Calibri"/>
      <family val="2"/>
      <charset val="1"/>
    </font>
    <font>
      <b/>
      <i/>
      <sz val="9"/>
      <name val="Calibri"/>
      <family val="2"/>
      <charset val="1"/>
    </font>
    <font>
      <b/>
      <sz val="9"/>
      <color rgb="FF003366"/>
      <name val="Calibri"/>
      <family val="2"/>
      <charset val="1"/>
    </font>
    <font>
      <sz val="9"/>
      <color rgb="FF003366"/>
      <name val="Calibri"/>
      <family val="2"/>
      <charset val="1"/>
    </font>
    <font>
      <b/>
      <i/>
      <sz val="9"/>
      <color rgb="FF003366"/>
      <name val="Calibri"/>
      <family val="2"/>
      <charset val="1"/>
    </font>
    <font>
      <b/>
      <sz val="9"/>
      <color rgb="FFFF0000"/>
      <name val="Calibri"/>
      <family val="2"/>
      <charset val="1"/>
    </font>
    <font>
      <b/>
      <i/>
      <sz val="9"/>
      <color rgb="FFFF0000"/>
      <name val="Calibri"/>
      <family val="2"/>
      <charset val="1"/>
    </font>
    <font>
      <sz val="9"/>
      <color rgb="FFFFFFFF"/>
      <name val="Calibri"/>
      <family val="2"/>
      <charset val="1"/>
    </font>
    <font>
      <sz val="9"/>
      <name val="Times New Roman"/>
      <family val="1"/>
      <charset val="1"/>
    </font>
    <font>
      <i/>
      <sz val="8"/>
      <name val="Calibri"/>
      <family val="2"/>
      <charset val="1"/>
    </font>
    <font>
      <b/>
      <sz val="9"/>
      <color rgb="FF0000FF"/>
      <name val="Calibri"/>
      <family val="2"/>
      <charset val="1"/>
    </font>
    <font>
      <sz val="11"/>
      <name val="Calibri"/>
      <family val="2"/>
      <charset val="1"/>
    </font>
    <font>
      <i/>
      <sz val="12"/>
      <name val="Calibri"/>
      <family val="2"/>
      <charset val="1"/>
    </font>
    <font>
      <b/>
      <i/>
      <sz val="12"/>
      <name val="Calibri"/>
      <family val="2"/>
      <charset val="1"/>
    </font>
    <font>
      <b/>
      <sz val="15"/>
      <color rgb="FF0070C0"/>
      <name val="Calibri"/>
      <family val="2"/>
      <charset val="1"/>
    </font>
    <font>
      <sz val="20"/>
      <name val="Calibri"/>
      <family val="2"/>
      <charset val="1"/>
    </font>
    <font>
      <b/>
      <vertAlign val="subscript"/>
      <sz val="9"/>
      <color rgb="FFFFFFFF"/>
      <name val="Calibri"/>
      <family val="2"/>
      <charset val="1"/>
    </font>
    <font>
      <b/>
      <vertAlign val="subscript"/>
      <sz val="11"/>
      <color rgb="FF0070C0"/>
      <name val="Calibri"/>
      <family val="2"/>
      <charset val="1"/>
    </font>
    <font>
      <sz val="10"/>
      <color rgb="FF003366"/>
      <name val="Calibri"/>
      <family val="2"/>
      <charset val="1"/>
    </font>
    <font>
      <sz val="8"/>
      <color rgb="FF003366"/>
      <name val="Calibri"/>
      <family val="2"/>
      <charset val="1"/>
    </font>
    <font>
      <sz val="28"/>
      <color rgb="FF000000"/>
      <name val="Calibri"/>
      <family val="2"/>
      <charset val="1"/>
    </font>
    <font>
      <b/>
      <sz val="11"/>
      <color rgb="FFFF0000"/>
      <name val="Calibri"/>
      <family val="2"/>
      <charset val="1"/>
    </font>
    <font>
      <b/>
      <sz val="14"/>
      <color rgb="FFFFFFFF"/>
      <name val="Calibri"/>
      <family val="2"/>
      <charset val="1"/>
    </font>
    <font>
      <b/>
      <sz val="14"/>
      <color rgb="FF003366"/>
      <name val="Calibri"/>
      <family val="2"/>
      <charset val="1"/>
    </font>
    <font>
      <b/>
      <sz val="12"/>
      <color rgb="FF003366"/>
      <name val="Calibri"/>
      <family val="2"/>
      <charset val="1"/>
    </font>
    <font>
      <b/>
      <sz val="9"/>
      <color rgb="FF002060"/>
      <name val="Calibri"/>
      <family val="2"/>
      <charset val="1"/>
    </font>
    <font>
      <b/>
      <sz val="15"/>
      <name val="Calibri"/>
      <family val="2"/>
      <charset val="1"/>
    </font>
    <font>
      <i/>
      <sz val="9"/>
      <color rgb="FF1F497D"/>
      <name val="Calibri"/>
      <family val="2"/>
      <charset val="1"/>
    </font>
    <font>
      <i/>
      <sz val="9"/>
      <color rgb="FF003366"/>
      <name val="Calibri"/>
      <family val="2"/>
      <charset val="1"/>
    </font>
    <font>
      <b/>
      <i/>
      <sz val="9"/>
      <color rgb="FF1F497D"/>
      <name val="Calibri"/>
      <family val="2"/>
      <charset val="1"/>
    </font>
    <font>
      <sz val="12"/>
      <color rgb="FFFFFFFF"/>
      <name val="Calibri"/>
      <family val="2"/>
      <charset val="1"/>
    </font>
    <font>
      <b/>
      <sz val="13"/>
      <name val="Calibri"/>
      <family val="2"/>
      <charset val="1"/>
    </font>
    <font>
      <b/>
      <sz val="18"/>
      <color rgb="FF0070C0"/>
      <name val="Calibri"/>
      <family val="2"/>
      <charset val="1"/>
    </font>
    <font>
      <b/>
      <sz val="9"/>
      <color rgb="FF00B050"/>
      <name val="Symbol"/>
      <family val="1"/>
      <charset val="2"/>
    </font>
    <font>
      <b/>
      <sz val="9"/>
      <color rgb="FF1F497D"/>
      <name val="Symbol"/>
      <family val="1"/>
      <charset val="2"/>
    </font>
    <font>
      <b/>
      <sz val="9"/>
      <color rgb="FFFF0000"/>
      <name val="Symbol"/>
      <family val="1"/>
      <charset val="2"/>
    </font>
    <font>
      <b/>
      <sz val="9"/>
      <color rgb="FF003366"/>
      <name val="Symbol"/>
      <family val="1"/>
      <charset val="2"/>
    </font>
    <font>
      <b/>
      <sz val="26"/>
      <name val="Calibri"/>
      <family val="2"/>
      <charset val="1"/>
    </font>
    <font>
      <b/>
      <sz val="10"/>
      <name val="Symbol"/>
      <family val="1"/>
      <charset val="2"/>
    </font>
    <font>
      <b/>
      <sz val="20"/>
      <color rgb="FFFFFFFF"/>
      <name val="Calibri"/>
      <family val="2"/>
      <charset val="1"/>
    </font>
    <font>
      <sz val="12"/>
      <name val="Arial"/>
      <family val="2"/>
      <charset val="1"/>
    </font>
    <font>
      <i/>
      <sz val="13"/>
      <name val="Calibri"/>
      <family val="2"/>
      <charset val="1"/>
    </font>
    <font>
      <b/>
      <sz val="10"/>
      <color rgb="FF002060"/>
      <name val="Calibri"/>
      <family val="2"/>
      <charset val="1"/>
    </font>
    <font>
      <b/>
      <sz val="16"/>
      <color rgb="FF0070C0"/>
      <name val="Calibri"/>
      <family val="2"/>
      <charset val="1"/>
    </font>
    <font>
      <b/>
      <sz val="14"/>
      <name val="Calibri"/>
      <family val="2"/>
      <charset val="1"/>
    </font>
    <font>
      <b/>
      <sz val="9"/>
      <color rgb="FF1F497D"/>
      <name val="Calibri"/>
      <family val="2"/>
      <charset val="1"/>
    </font>
    <font>
      <sz val="9"/>
      <name val="Arial"/>
      <family val="2"/>
      <charset val="1"/>
    </font>
    <font>
      <b/>
      <sz val="16"/>
      <name val="Calibri"/>
      <family val="2"/>
      <charset val="1"/>
    </font>
    <font>
      <b/>
      <sz val="9"/>
      <name val="Arial"/>
      <family val="2"/>
      <charset val="1"/>
    </font>
    <font>
      <sz val="6"/>
      <name val="Arial"/>
      <family val="2"/>
      <charset val="1"/>
    </font>
    <font>
      <sz val="6"/>
      <name val="Verdana"/>
      <family val="2"/>
      <charset val="1"/>
    </font>
    <font>
      <b/>
      <sz val="6"/>
      <name val="Arial"/>
      <family val="2"/>
      <charset val="1"/>
    </font>
    <font>
      <b/>
      <i/>
      <sz val="10"/>
      <color rgb="FF000000"/>
      <name val="Calibri"/>
      <family val="2"/>
      <charset val="1"/>
    </font>
    <font>
      <b/>
      <sz val="16"/>
      <color rgb="FFFFFFFF"/>
      <name val="Calibri"/>
      <family val="2"/>
      <charset val="1"/>
    </font>
    <font>
      <b/>
      <sz val="15"/>
      <color rgb="FF000000"/>
      <name val="Calibri"/>
      <family val="2"/>
      <charset val="1"/>
    </font>
    <font>
      <sz val="10"/>
      <name val="Arial"/>
      <family val="2"/>
    </font>
    <font>
      <b/>
      <sz val="9"/>
      <name val="Calibri"/>
      <family val="2"/>
      <scheme val="minor"/>
    </font>
    <font>
      <b/>
      <i/>
      <sz val="9"/>
      <name val="Calibri"/>
      <family val="2"/>
      <scheme val="minor"/>
    </font>
    <font>
      <i/>
      <sz val="9"/>
      <name val="Calibri"/>
      <family val="2"/>
      <scheme val="minor"/>
    </font>
    <font>
      <sz val="9"/>
      <name val="Calibri"/>
      <family val="2"/>
      <scheme val="minor"/>
    </font>
  </fonts>
  <fills count="37">
    <fill>
      <patternFill patternType="none"/>
    </fill>
    <fill>
      <patternFill patternType="gray125"/>
    </fill>
    <fill>
      <patternFill patternType="solid">
        <fgColor rgb="FF99CCFF"/>
        <bgColor rgb="FFCCCCFF"/>
      </patternFill>
    </fill>
    <fill>
      <patternFill patternType="solid">
        <fgColor rgb="FFCCCCFF"/>
        <bgColor rgb="FFD9D9D9"/>
      </patternFill>
    </fill>
    <fill>
      <patternFill patternType="solid">
        <fgColor rgb="FFFF8080"/>
        <bgColor rgb="FFFF7C80"/>
      </patternFill>
    </fill>
    <fill>
      <patternFill patternType="solid">
        <fgColor rgb="FFFF99CC"/>
        <bgColor rgb="FFFF8080"/>
      </patternFill>
    </fill>
    <fill>
      <patternFill patternType="solid">
        <fgColor rgb="FFEBF1DE"/>
        <bgColor rgb="FFF2F2F2"/>
      </patternFill>
    </fill>
    <fill>
      <patternFill patternType="solid">
        <fgColor rgb="FFFFFFCC"/>
        <bgColor rgb="FFEBF1DE"/>
      </patternFill>
    </fill>
    <fill>
      <patternFill patternType="solid">
        <fgColor rgb="FFCCFFCC"/>
        <bgColor rgb="FFC6EFD4"/>
      </patternFill>
    </fill>
    <fill>
      <patternFill patternType="solid">
        <fgColor rgb="FFFFCC99"/>
        <bgColor rgb="FFFFEB9C"/>
      </patternFill>
    </fill>
    <fill>
      <patternFill patternType="solid">
        <fgColor rgb="FFCC99FF"/>
        <bgColor rgb="FFFF99CC"/>
      </patternFill>
    </fill>
    <fill>
      <patternFill patternType="solid">
        <fgColor rgb="FFCCFFFF"/>
        <bgColor rgb="FFCCFFCC"/>
      </patternFill>
    </fill>
    <fill>
      <patternFill patternType="solid">
        <fgColor rgb="FFFFFF99"/>
        <bgColor rgb="FFFFEB9C"/>
      </patternFill>
    </fill>
    <fill>
      <patternFill patternType="solid">
        <fgColor rgb="FF00FF00"/>
        <bgColor rgb="FF00B050"/>
      </patternFill>
    </fill>
    <fill>
      <patternFill patternType="solid">
        <fgColor rgb="FFFFCC00"/>
        <bgColor rgb="FFFFC000"/>
      </patternFill>
    </fill>
    <fill>
      <patternFill patternType="solid">
        <fgColor rgb="FF0066CC"/>
        <bgColor rgb="FF0070C0"/>
      </patternFill>
    </fill>
    <fill>
      <patternFill patternType="solid">
        <fgColor rgb="FFFD6E00"/>
        <bgColor rgb="FFFF9900"/>
      </patternFill>
    </fill>
    <fill>
      <patternFill patternType="solid">
        <fgColor rgb="FF800080"/>
        <bgColor rgb="FF9C0006"/>
      </patternFill>
    </fill>
    <fill>
      <patternFill patternType="solid">
        <fgColor rgb="FF35CACC"/>
        <bgColor rgb="FF00CCFF"/>
      </patternFill>
    </fill>
    <fill>
      <patternFill patternType="solid">
        <fgColor rgb="FFFF9900"/>
        <bgColor rgb="FFFFC000"/>
      </patternFill>
    </fill>
    <fill>
      <patternFill patternType="solid">
        <fgColor rgb="FFF2F2F2"/>
        <bgColor rgb="FFEBF1DE"/>
      </patternFill>
    </fill>
    <fill>
      <patternFill patternType="solid">
        <fgColor rgb="FF969696"/>
        <bgColor rgb="FF8A8A8A"/>
      </patternFill>
    </fill>
    <fill>
      <patternFill patternType="solid">
        <fgColor rgb="FF003366"/>
        <bgColor rgb="FF012055"/>
      </patternFill>
    </fill>
    <fill>
      <patternFill patternType="solid">
        <fgColor rgb="FF76659E"/>
        <bgColor rgb="FF7F7F7F"/>
      </patternFill>
    </fill>
    <fill>
      <patternFill patternType="solid">
        <fgColor rgb="FFFF0000"/>
        <bgColor rgb="FFC00000"/>
      </patternFill>
    </fill>
    <fill>
      <patternFill patternType="solid">
        <fgColor rgb="FFFFEB9C"/>
        <bgColor rgb="FFFFFF99"/>
      </patternFill>
    </fill>
    <fill>
      <patternFill patternType="solid">
        <fgColor rgb="FFFFFFFF"/>
        <bgColor rgb="FFF2F2F2"/>
      </patternFill>
    </fill>
    <fill>
      <patternFill patternType="solid">
        <fgColor rgb="FFC0C0C0"/>
        <bgColor rgb="FFBFBFBF"/>
      </patternFill>
    </fill>
    <fill>
      <patternFill patternType="solid">
        <fgColor rgb="FFC6EFD4"/>
        <bgColor rgb="FFCCFFCC"/>
      </patternFill>
    </fill>
    <fill>
      <patternFill patternType="solid">
        <fgColor rgb="FF0070C0"/>
        <bgColor rgb="FF0066CC"/>
      </patternFill>
    </fill>
    <fill>
      <patternFill patternType="solid">
        <fgColor rgb="FFD9D9D9"/>
        <bgColor rgb="FFCCCCFF"/>
      </patternFill>
    </fill>
    <fill>
      <patternFill patternType="solid">
        <fgColor rgb="FFFFFF00"/>
        <bgColor rgb="FFFFCC00"/>
      </patternFill>
    </fill>
    <fill>
      <patternFill patternType="solid">
        <fgColor rgb="FF009900"/>
        <bgColor rgb="FF007500"/>
      </patternFill>
    </fill>
    <fill>
      <patternFill patternType="solid">
        <fgColor rgb="FF00B050"/>
        <bgColor rgb="FF009900"/>
      </patternFill>
    </fill>
    <fill>
      <patternFill patternType="solid">
        <fgColor rgb="FF92D050"/>
        <bgColor rgb="FF9BBB59"/>
      </patternFill>
    </fill>
    <fill>
      <patternFill patternType="solid">
        <fgColor rgb="FFFFC000"/>
        <bgColor rgb="FFFFCC00"/>
      </patternFill>
    </fill>
    <fill>
      <patternFill patternType="solid">
        <fgColor rgb="FFFF7C80"/>
        <bgColor rgb="FFFF8080"/>
      </patternFill>
    </fill>
  </fills>
  <borders count="68">
    <border>
      <left/>
      <right/>
      <top/>
      <bottom/>
      <diagonal/>
    </border>
    <border>
      <left style="thin">
        <color rgb="FF7F7F7F"/>
      </left>
      <right style="thin">
        <color rgb="FF7F7F7F"/>
      </right>
      <top style="thin">
        <color rgb="FF7F7F7F"/>
      </top>
      <bottom style="thin">
        <color rgb="FF7F7F7F"/>
      </bottom>
      <diagonal/>
    </border>
    <border>
      <left/>
      <right/>
      <top/>
      <bottom style="double">
        <color rgb="FFFF0000"/>
      </bottom>
      <diagonal/>
    </border>
    <border>
      <left style="double">
        <color rgb="FF333333"/>
      </left>
      <right style="double">
        <color rgb="FF333333"/>
      </right>
      <top style="double">
        <color rgb="FF333333"/>
      </top>
      <bottom style="double">
        <color rgb="FF333333"/>
      </bottom>
      <diagonal/>
    </border>
    <border>
      <left style="thin">
        <color rgb="FF808080"/>
      </left>
      <right style="thin">
        <color rgb="FF808080"/>
      </right>
      <top style="thin">
        <color rgb="FF808080"/>
      </top>
      <bottom style="thin">
        <color rgb="FF80808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bottom style="thick">
        <color rgb="FF003366"/>
      </bottom>
      <diagonal/>
    </border>
    <border>
      <left/>
      <right/>
      <top/>
      <bottom style="thick">
        <color rgb="FFCCFFFF"/>
      </bottom>
      <diagonal/>
    </border>
    <border>
      <left/>
      <right/>
      <top/>
      <bottom style="medium">
        <color rgb="FFCCFFFF"/>
      </bottom>
      <diagonal/>
    </border>
    <border>
      <left/>
      <right/>
      <top/>
      <bottom style="medium">
        <color rgb="FF0066CC"/>
      </bottom>
      <diagonal/>
    </border>
    <border>
      <left/>
      <right/>
      <top style="thin">
        <color rgb="FF003366"/>
      </top>
      <bottom style="double">
        <color rgb="FF003366"/>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medium">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bottom/>
      <diagonal/>
    </border>
    <border>
      <left/>
      <right style="medium">
        <color auto="1"/>
      </right>
      <top style="thin">
        <color auto="1"/>
      </top>
      <bottom style="medium">
        <color auto="1"/>
      </bottom>
      <diagonal/>
    </border>
    <border>
      <left style="thin">
        <color auto="1"/>
      </left>
      <right style="hair">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hair">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medium">
        <color auto="1"/>
      </bottom>
      <diagonal/>
    </border>
    <border>
      <left/>
      <right style="thin">
        <color auto="1"/>
      </right>
      <top/>
      <bottom style="thin">
        <color auto="1"/>
      </bottom>
      <diagonal/>
    </border>
    <border>
      <left style="thin">
        <color auto="1"/>
      </left>
      <right/>
      <top/>
      <bottom style="medium">
        <color auto="1"/>
      </bottom>
      <diagonal/>
    </border>
    <border>
      <left style="thin">
        <color rgb="FF003366"/>
      </left>
      <right style="thin">
        <color rgb="FF003366"/>
      </right>
      <top style="thin">
        <color rgb="FF003366"/>
      </top>
      <bottom style="thin">
        <color rgb="FF003366"/>
      </bottom>
      <diagonal/>
    </border>
    <border>
      <left style="medium">
        <color auto="1"/>
      </left>
      <right/>
      <top style="thin">
        <color auto="1"/>
      </top>
      <bottom style="thin">
        <color auto="1"/>
      </bottom>
      <diagonal/>
    </border>
    <border>
      <left style="hair">
        <color auto="1"/>
      </left>
      <right style="hair">
        <color auto="1"/>
      </right>
      <top/>
      <bottom style="medium">
        <color auto="1"/>
      </bottom>
      <diagonal/>
    </border>
    <border>
      <left/>
      <right/>
      <top style="medium">
        <color auto="1"/>
      </top>
      <bottom/>
      <diagonal/>
    </border>
    <border>
      <left/>
      <right/>
      <top style="thin">
        <color auto="1"/>
      </top>
      <bottom style="thin">
        <color auto="1"/>
      </bottom>
      <diagonal/>
    </border>
    <border>
      <left/>
      <right/>
      <top style="thin">
        <color auto="1"/>
      </top>
      <bottom/>
      <diagonal/>
    </border>
    <border>
      <left style="medium">
        <color auto="1"/>
      </left>
      <right style="thin">
        <color auto="1"/>
      </right>
      <top style="thin">
        <color auto="1"/>
      </top>
      <bottom style="thin">
        <color auto="1"/>
      </bottom>
      <diagonal/>
    </border>
    <border>
      <left style="thin">
        <color auto="1"/>
      </left>
      <right style="hair">
        <color auto="1"/>
      </right>
      <top style="hair">
        <color auto="1"/>
      </top>
      <bottom style="medium">
        <color auto="1"/>
      </bottom>
      <diagonal/>
    </border>
    <border>
      <left/>
      <right/>
      <top/>
      <bottom style="hair">
        <color auto="1"/>
      </bottom>
      <diagonal/>
    </border>
    <border>
      <left style="thin">
        <color auto="1"/>
      </left>
      <right style="thin">
        <color auto="1"/>
      </right>
      <top/>
      <bottom style="medium">
        <color auto="1"/>
      </bottom>
      <diagonal/>
    </border>
    <border>
      <left/>
      <right style="hair">
        <color auto="1"/>
      </right>
      <top style="medium">
        <color auto="1"/>
      </top>
      <bottom/>
      <diagonal/>
    </border>
    <border>
      <left style="thin">
        <color auto="1"/>
      </left>
      <right style="thin">
        <color auto="1"/>
      </right>
      <top style="thin">
        <color auto="1"/>
      </top>
      <bottom/>
      <diagonal/>
    </border>
    <border>
      <left/>
      <right style="hair">
        <color auto="1"/>
      </right>
      <top/>
      <bottom style="medium">
        <color auto="1"/>
      </bottom>
      <diagonal/>
    </border>
    <border>
      <left style="thin">
        <color auto="1"/>
      </left>
      <right/>
      <top style="thin">
        <color auto="1"/>
      </top>
      <bottom style="medium">
        <color auto="1"/>
      </bottom>
      <diagonal/>
    </border>
    <border>
      <left/>
      <right style="hair">
        <color auto="1"/>
      </right>
      <top/>
      <bottom/>
      <diagonal/>
    </border>
    <border>
      <left/>
      <right/>
      <top style="medium">
        <color auto="1"/>
      </top>
      <bottom style="thin">
        <color auto="1"/>
      </bottom>
      <diagonal/>
    </border>
    <border>
      <left/>
      <right style="hair">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right/>
      <top style="hair">
        <color auto="1"/>
      </top>
      <bottom style="hair">
        <color auto="1"/>
      </bottom>
      <diagonal/>
    </border>
    <border>
      <left/>
      <right/>
      <top style="hair">
        <color auto="1"/>
      </top>
      <bottom style="thin">
        <color auto="1"/>
      </bottom>
      <diagonal/>
    </border>
    <border>
      <left/>
      <right/>
      <top style="hair">
        <color auto="1"/>
      </top>
      <bottom style="medium">
        <color auto="1"/>
      </bottom>
      <diagonal/>
    </border>
    <border>
      <left style="thin">
        <color rgb="FFFFFFFF"/>
      </left>
      <right style="thin">
        <color rgb="FFFFFFFF"/>
      </right>
      <top style="thin">
        <color rgb="FFFFFFFF"/>
      </top>
      <bottom style="thin">
        <color rgb="FFFFFFFF"/>
      </bottom>
      <diagonal/>
    </border>
    <border>
      <left/>
      <right/>
      <top style="hair">
        <color auto="1"/>
      </top>
      <bottom/>
      <diagonal/>
    </border>
    <border>
      <left/>
      <right/>
      <top/>
      <bottom style="thin">
        <color rgb="FFFFFFFF"/>
      </bottom>
      <diagonal/>
    </border>
    <border>
      <left/>
      <right/>
      <top style="thin">
        <color rgb="FFFFFFFF"/>
      </top>
      <bottom style="thin">
        <color rgb="FFFFFFFF"/>
      </bottom>
      <diagonal/>
    </border>
    <border>
      <left style="medium">
        <color rgb="FF0070C0"/>
      </left>
      <right style="medium">
        <color rgb="FF0070C0"/>
      </right>
      <top style="medium">
        <color rgb="FF0070C0"/>
      </top>
      <bottom style="medium">
        <color rgb="FF0070C0"/>
      </bottom>
      <diagonal/>
    </border>
    <border>
      <left style="medium">
        <color rgb="FF0070C0"/>
      </left>
      <right style="medium">
        <color rgb="FF0070C0"/>
      </right>
      <top/>
      <bottom/>
      <diagonal/>
    </border>
    <border>
      <left/>
      <right/>
      <top style="thin">
        <color rgb="FF0070C0"/>
      </top>
      <bottom/>
      <diagonal/>
    </border>
    <border>
      <left/>
      <right/>
      <top style="thin">
        <color rgb="FF0070C0"/>
      </top>
      <bottom style="thin">
        <color rgb="FFFFFFFF"/>
      </bottom>
      <diagonal/>
    </border>
    <border>
      <left style="dashed">
        <color rgb="FFFFFFFF"/>
      </left>
      <right style="dashed">
        <color rgb="FFFFFFFF"/>
      </right>
      <top style="dashed">
        <color rgb="FFFFFFFF"/>
      </top>
      <bottom style="dashed">
        <color rgb="FFFFFFFF"/>
      </bottom>
      <diagonal/>
    </border>
    <border>
      <left style="medium">
        <color rgb="FFFFFFFF"/>
      </left>
      <right/>
      <top style="medium">
        <color rgb="FFFFFFFF"/>
      </top>
      <bottom style="medium">
        <color rgb="FFFFFFFF"/>
      </bottom>
      <diagonal/>
    </border>
    <border>
      <left style="thick">
        <color rgb="FFFFFFFF"/>
      </left>
      <right/>
      <top/>
      <bottom/>
      <diagonal/>
    </border>
    <border>
      <left style="thin">
        <color rgb="FFFFFFFF"/>
      </left>
      <right/>
      <top/>
      <bottom/>
      <diagonal/>
    </border>
    <border>
      <left/>
      <right/>
      <top/>
      <bottom style="thick">
        <color rgb="FFFFFFFF"/>
      </bottom>
      <diagonal/>
    </border>
    <border>
      <left/>
      <right style="thick">
        <color rgb="FFFFFFFF"/>
      </right>
      <top/>
      <bottom/>
      <diagonal/>
    </border>
    <border>
      <left/>
      <right/>
      <top style="medium">
        <color auto="1"/>
      </top>
      <bottom style="hair">
        <color auto="1"/>
      </bottom>
      <diagonal/>
    </border>
    <border>
      <left style="medium">
        <color rgb="FF0070C0"/>
      </left>
      <right/>
      <top/>
      <bottom style="medium">
        <color rgb="FF0070C0"/>
      </bottom>
      <diagonal/>
    </border>
    <border>
      <left/>
      <right style="medium">
        <color rgb="FF0070C0"/>
      </right>
      <top style="medium">
        <color rgb="FF0070C0"/>
      </top>
      <bottom style="medium">
        <color rgb="FF0070C0"/>
      </bottom>
      <diagonal/>
    </border>
  </borders>
  <cellStyleXfs count="942">
    <xf numFmtId="0" fontId="0" fillId="0" borderId="0"/>
    <xf numFmtId="170" fontId="143" fillId="0" borderId="0" applyBorder="0" applyProtection="0"/>
    <xf numFmtId="9" fontId="143" fillId="0" borderId="0" applyBorder="0" applyProtection="0"/>
    <xf numFmtId="0" fontId="1" fillId="2" borderId="0" applyBorder="0" applyProtection="0"/>
    <xf numFmtId="0" fontId="1" fillId="3" borderId="0" applyBorder="0" applyProtection="0"/>
    <xf numFmtId="0" fontId="1" fillId="4" borderId="0" applyBorder="0" applyProtection="0"/>
    <xf numFmtId="0" fontId="1" fillId="5" borderId="0" applyBorder="0" applyProtection="0"/>
    <xf numFmtId="0" fontId="2" fillId="6" borderId="0" applyBorder="0" applyProtection="0"/>
    <xf numFmtId="0" fontId="1" fillId="7" borderId="0" applyBorder="0" applyProtection="0"/>
    <xf numFmtId="0" fontId="1" fillId="8" borderId="0" applyBorder="0" applyProtection="0"/>
    <xf numFmtId="0" fontId="1" fillId="9" borderId="0" applyBorder="0" applyProtection="0"/>
    <xf numFmtId="0" fontId="1" fillId="10" borderId="0" applyBorder="0" applyProtection="0"/>
    <xf numFmtId="0" fontId="1" fillId="11" borderId="0" applyBorder="0" applyProtection="0"/>
    <xf numFmtId="0" fontId="1" fillId="7" borderId="0" applyBorder="0" applyProtection="0"/>
    <xf numFmtId="0" fontId="1" fillId="9" borderId="0" applyBorder="0" applyProtection="0"/>
    <xf numFmtId="0" fontId="1" fillId="11" borderId="0" applyBorder="0" applyProtection="0"/>
    <xf numFmtId="0" fontId="1" fillId="2" borderId="0" applyBorder="0" applyProtection="0"/>
    <xf numFmtId="0" fontId="1" fillId="4" borderId="0" applyBorder="0" applyProtection="0"/>
    <xf numFmtId="0" fontId="1" fillId="12" borderId="0" applyBorder="0" applyProtection="0"/>
    <xf numFmtId="0" fontId="1" fillId="13" borderId="0" applyBorder="0" applyProtection="0"/>
    <xf numFmtId="0" fontId="1" fillId="5" borderId="0" applyBorder="0" applyProtection="0"/>
    <xf numFmtId="0" fontId="1" fillId="10" borderId="0" applyBorder="0" applyProtection="0"/>
    <xf numFmtId="0" fontId="1" fillId="11" borderId="0" applyBorder="0" applyProtection="0"/>
    <xf numFmtId="0" fontId="1" fillId="2" borderId="0" applyBorder="0" applyProtection="0"/>
    <xf numFmtId="0" fontId="1" fillId="7" borderId="0" applyBorder="0" applyProtection="0"/>
    <xf numFmtId="0" fontId="1" fillId="14" borderId="0" applyBorder="0" applyProtection="0"/>
    <xf numFmtId="0" fontId="3" fillId="11" borderId="0" applyBorder="0" applyProtection="0"/>
    <xf numFmtId="0" fontId="3" fillId="15" borderId="0" applyBorder="0" applyProtection="0"/>
    <xf numFmtId="0" fontId="3" fillId="16" borderId="0" applyBorder="0" applyProtection="0"/>
    <xf numFmtId="0" fontId="3" fillId="4" borderId="0" applyBorder="0" applyProtection="0"/>
    <xf numFmtId="0" fontId="3" fillId="14" borderId="0" applyBorder="0" applyProtection="0"/>
    <xf numFmtId="0" fontId="3" fillId="13" borderId="0" applyBorder="0" applyProtection="0"/>
    <xf numFmtId="0" fontId="3" fillId="5" borderId="0" applyBorder="0" applyProtection="0"/>
    <xf numFmtId="0" fontId="3" fillId="17" borderId="0" applyBorder="0" applyProtection="0"/>
    <xf numFmtId="0" fontId="3" fillId="11" borderId="0" applyBorder="0" applyProtection="0"/>
    <xf numFmtId="0" fontId="3" fillId="18" borderId="0" applyBorder="0" applyProtection="0"/>
    <xf numFmtId="0" fontId="3" fillId="4" borderId="0" applyBorder="0" applyProtection="0"/>
    <xf numFmtId="0" fontId="3" fillId="19" borderId="0" applyBorder="0" applyProtection="0"/>
    <xf numFmtId="0" fontId="4" fillId="20" borderId="1" applyProtection="0"/>
    <xf numFmtId="0" fontId="5" fillId="0" borderId="2" applyProtection="0"/>
    <xf numFmtId="0" fontId="6" fillId="21" borderId="3" applyProtection="0"/>
    <xf numFmtId="0" fontId="6" fillId="21" borderId="3" applyProtection="0"/>
    <xf numFmtId="0" fontId="6" fillId="21" borderId="3" applyProtection="0"/>
    <xf numFmtId="0" fontId="6" fillId="21" borderId="3" applyProtection="0"/>
    <xf numFmtId="0" fontId="6" fillId="21" borderId="3" applyProtection="0"/>
    <xf numFmtId="0" fontId="6" fillId="21" borderId="3" applyProtection="0"/>
    <xf numFmtId="0" fontId="7" fillId="0" borderId="0" applyBorder="0" applyProtection="0"/>
    <xf numFmtId="0" fontId="7" fillId="0" borderId="0" applyBorder="0" applyProtection="0"/>
    <xf numFmtId="0" fontId="8" fillId="0" borderId="0" applyBorder="0" applyProtection="0"/>
    <xf numFmtId="0" fontId="7" fillId="0" borderId="0" applyBorder="0" applyProtection="0"/>
    <xf numFmtId="0" fontId="9" fillId="0" borderId="0" applyBorder="0" applyProtection="0"/>
    <xf numFmtId="0" fontId="3" fillId="22" borderId="0" applyBorder="0" applyProtection="0"/>
    <xf numFmtId="0" fontId="3" fillId="16" borderId="0" applyBorder="0" applyProtection="0"/>
    <xf numFmtId="0" fontId="3" fillId="14" borderId="0" applyBorder="0" applyProtection="0"/>
    <xf numFmtId="0" fontId="3" fillId="23" borderId="0" applyBorder="0" applyProtection="0"/>
    <xf numFmtId="0" fontId="3" fillId="18" borderId="0" applyBorder="0" applyProtection="0"/>
    <xf numFmtId="0" fontId="3" fillId="24" borderId="0" applyBorder="0" applyProtection="0"/>
    <xf numFmtId="164" fontId="143" fillId="0" borderId="0" applyBorder="0" applyProtection="0"/>
    <xf numFmtId="0" fontId="10" fillId="0" borderId="0"/>
    <xf numFmtId="0" fontId="143" fillId="0" borderId="0" applyBorder="0" applyProtection="0"/>
    <xf numFmtId="165" fontId="143" fillId="0" borderId="0" applyBorder="0" applyProtection="0"/>
    <xf numFmtId="165" fontId="143" fillId="0" borderId="0" applyBorder="0" applyProtection="0"/>
    <xf numFmtId="166" fontId="143" fillId="0" borderId="0" applyBorder="0" applyProtection="0"/>
    <xf numFmtId="166" fontId="143" fillId="0" borderId="0" applyBorder="0" applyProtection="0"/>
    <xf numFmtId="166" fontId="143" fillId="0" borderId="0" applyBorder="0" applyProtection="0"/>
    <xf numFmtId="166" fontId="143" fillId="0" borderId="0" applyBorder="0" applyProtection="0"/>
    <xf numFmtId="166" fontId="143" fillId="0" borderId="0" applyBorder="0" applyProtection="0"/>
    <xf numFmtId="166" fontId="143" fillId="0" borderId="0" applyBorder="0" applyProtection="0"/>
    <xf numFmtId="166" fontId="143" fillId="0" borderId="0" applyBorder="0" applyProtection="0"/>
    <xf numFmtId="166" fontId="143" fillId="0" borderId="0" applyBorder="0" applyProtection="0"/>
    <xf numFmtId="166" fontId="143" fillId="0" borderId="0" applyBorder="0" applyProtection="0"/>
    <xf numFmtId="166" fontId="143" fillId="0" borderId="0" applyBorder="0" applyProtection="0"/>
    <xf numFmtId="166" fontId="143" fillId="0" borderId="0" applyBorder="0" applyProtection="0"/>
    <xf numFmtId="166" fontId="143" fillId="0" borderId="0" applyBorder="0" applyProtection="0"/>
    <xf numFmtId="166" fontId="143" fillId="0" borderId="0" applyBorder="0" applyProtection="0"/>
    <xf numFmtId="166" fontId="143" fillId="0" borderId="0" applyBorder="0" applyProtection="0"/>
    <xf numFmtId="167" fontId="143" fillId="0" borderId="0" applyBorder="0" applyProtection="0"/>
    <xf numFmtId="0" fontId="143" fillId="0" borderId="0" applyBorder="0" applyProtection="0"/>
    <xf numFmtId="0" fontId="143" fillId="0" borderId="0" applyBorder="0" applyProtection="0"/>
    <xf numFmtId="166" fontId="143" fillId="0" borderId="0" applyBorder="0" applyProtection="0"/>
    <xf numFmtId="166" fontId="143" fillId="0" borderId="0" applyBorder="0" applyProtection="0"/>
    <xf numFmtId="0" fontId="143" fillId="0" borderId="0" applyBorder="0" applyProtection="0"/>
    <xf numFmtId="165" fontId="143" fillId="0" borderId="0" applyBorder="0" applyProtection="0"/>
    <xf numFmtId="165" fontId="143" fillId="0" borderId="0" applyBorder="0" applyProtection="0"/>
    <xf numFmtId="165" fontId="143" fillId="0" borderId="0" applyBorder="0" applyProtection="0"/>
    <xf numFmtId="166" fontId="143" fillId="0" borderId="0" applyBorder="0" applyProtection="0"/>
    <xf numFmtId="166" fontId="143" fillId="0" borderId="0" applyBorder="0" applyProtection="0"/>
    <xf numFmtId="165" fontId="143" fillId="0" borderId="0" applyBorder="0" applyProtection="0"/>
    <xf numFmtId="165" fontId="143" fillId="0" borderId="0" applyBorder="0" applyProtection="0"/>
    <xf numFmtId="165" fontId="143" fillId="0" borderId="0" applyBorder="0" applyProtection="0"/>
    <xf numFmtId="168" fontId="143" fillId="0" borderId="0" applyBorder="0" applyProtection="0"/>
    <xf numFmtId="0" fontId="11" fillId="0" borderId="0">
      <alignment vertical="center"/>
    </xf>
    <xf numFmtId="0" fontId="12" fillId="8" borderId="0" applyBorder="0" applyProtection="0"/>
    <xf numFmtId="0" fontId="143" fillId="0" borderId="0"/>
    <xf numFmtId="0" fontId="13" fillId="9" borderId="1" applyProtection="0"/>
    <xf numFmtId="0" fontId="14" fillId="9" borderId="4" applyProtection="0"/>
    <xf numFmtId="0" fontId="14" fillId="9" borderId="4" applyProtection="0"/>
    <xf numFmtId="0" fontId="14" fillId="9" borderId="4" applyProtection="0"/>
    <xf numFmtId="0" fontId="14" fillId="9" borderId="4" applyProtection="0"/>
    <xf numFmtId="0" fontId="14" fillId="9" borderId="4" applyProtection="0"/>
    <xf numFmtId="0" fontId="14" fillId="9" borderId="4" applyProtection="0"/>
    <xf numFmtId="0" fontId="14" fillId="9" borderId="4" applyProtection="0"/>
    <xf numFmtId="0" fontId="14" fillId="9" borderId="4" applyProtection="0"/>
    <xf numFmtId="0" fontId="14" fillId="9" borderId="4" applyProtection="0"/>
    <xf numFmtId="0" fontId="14" fillId="9" borderId="4" applyProtection="0"/>
    <xf numFmtId="0" fontId="14" fillId="9" borderId="4" applyProtection="0"/>
    <xf numFmtId="0" fontId="14" fillId="9" borderId="4" applyProtection="0"/>
    <xf numFmtId="164" fontId="143" fillId="0" borderId="0" applyBorder="0" applyProtection="0"/>
    <xf numFmtId="169" fontId="143" fillId="0" borderId="0" applyBorder="0" applyProtection="0"/>
    <xf numFmtId="170" fontId="143" fillId="0" borderId="0" applyBorder="0" applyProtection="0"/>
    <xf numFmtId="169" fontId="143" fillId="0" borderId="0" applyBorder="0" applyProtection="0"/>
    <xf numFmtId="170" fontId="143" fillId="0" borderId="0" applyBorder="0" applyProtection="0"/>
    <xf numFmtId="169"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69"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69"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69"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69"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69" fontId="143" fillId="0" borderId="0" applyBorder="0" applyProtection="0"/>
    <xf numFmtId="169" fontId="143" fillId="0" borderId="0" applyBorder="0" applyProtection="0"/>
    <xf numFmtId="170" fontId="143" fillId="0" borderId="0" applyBorder="0" applyProtection="0"/>
    <xf numFmtId="169" fontId="143" fillId="0" borderId="0" applyBorder="0" applyProtection="0"/>
    <xf numFmtId="170" fontId="143" fillId="0" borderId="0" applyBorder="0" applyProtection="0"/>
    <xf numFmtId="169"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0" fontId="143" fillId="0" borderId="0" applyBorder="0" applyProtection="0"/>
    <xf numFmtId="171" fontId="143" fillId="0" borderId="0" applyBorder="0" applyProtection="0"/>
    <xf numFmtId="171" fontId="143" fillId="0" borderId="0" applyBorder="0" applyProtection="0"/>
    <xf numFmtId="171" fontId="143" fillId="0" borderId="0" applyBorder="0" applyProtection="0"/>
    <xf numFmtId="171" fontId="143" fillId="0" borderId="0" applyBorder="0" applyProtection="0"/>
    <xf numFmtId="164" fontId="143" fillId="0" borderId="0" applyBorder="0" applyProtection="0"/>
    <xf numFmtId="164" fontId="143" fillId="0" borderId="0" applyBorder="0" applyProtection="0"/>
    <xf numFmtId="164" fontId="143" fillId="0" borderId="0" applyBorder="0" applyProtection="0"/>
    <xf numFmtId="164" fontId="143" fillId="0" borderId="0" applyBorder="0" applyProtection="0"/>
    <xf numFmtId="164" fontId="143" fillId="0" borderId="0" applyBorder="0" applyProtection="0"/>
    <xf numFmtId="164" fontId="143" fillId="0" borderId="0" applyBorder="0" applyProtection="0"/>
    <xf numFmtId="164" fontId="143" fillId="0" borderId="0" applyBorder="0" applyProtection="0"/>
    <xf numFmtId="164" fontId="143" fillId="0" borderId="0" applyBorder="0" applyProtection="0"/>
    <xf numFmtId="164" fontId="143" fillId="0" borderId="0" applyBorder="0" applyProtection="0"/>
    <xf numFmtId="164" fontId="143" fillId="0" borderId="0" applyBorder="0" applyProtection="0"/>
    <xf numFmtId="164" fontId="143" fillId="0" borderId="0" applyBorder="0" applyProtection="0"/>
    <xf numFmtId="164" fontId="143" fillId="0" borderId="0" applyBorder="0" applyProtection="0"/>
    <xf numFmtId="164" fontId="143" fillId="0" borderId="0" applyBorder="0" applyProtection="0"/>
    <xf numFmtId="164" fontId="143" fillId="0" borderId="0" applyBorder="0" applyProtection="0"/>
    <xf numFmtId="164" fontId="143" fillId="0" borderId="0" applyBorder="0" applyProtection="0"/>
    <xf numFmtId="164" fontId="143" fillId="0" borderId="0" applyBorder="0" applyProtection="0"/>
    <xf numFmtId="164" fontId="143" fillId="0" borderId="0" applyBorder="0" applyProtection="0"/>
    <xf numFmtId="164" fontId="143" fillId="0" borderId="0" applyBorder="0" applyProtection="0"/>
    <xf numFmtId="172" fontId="143" fillId="0" borderId="0" applyBorder="0" applyProtection="0"/>
    <xf numFmtId="164" fontId="143" fillId="0" borderId="0" applyBorder="0" applyProtection="0"/>
    <xf numFmtId="164" fontId="143" fillId="0" borderId="0" applyBorder="0" applyProtection="0"/>
    <xf numFmtId="171" fontId="11" fillId="0" borderId="0" applyBorder="0" applyProtection="0"/>
    <xf numFmtId="171" fontId="11" fillId="0" borderId="0" applyBorder="0" applyProtection="0"/>
    <xf numFmtId="171" fontId="11" fillId="0" borderId="0" applyBorder="0" applyProtection="0"/>
    <xf numFmtId="164" fontId="143" fillId="0" borderId="0" applyBorder="0" applyProtection="0"/>
    <xf numFmtId="164" fontId="143" fillId="0" borderId="0" applyBorder="0" applyProtection="0"/>
    <xf numFmtId="164" fontId="143" fillId="0" borderId="0" applyBorder="0" applyProtection="0"/>
    <xf numFmtId="164" fontId="143" fillId="0" borderId="0" applyBorder="0" applyProtection="0"/>
    <xf numFmtId="164" fontId="143" fillId="0" borderId="0" applyBorder="0" applyProtection="0"/>
    <xf numFmtId="164" fontId="143" fillId="0" borderId="0" applyBorder="0" applyProtection="0"/>
    <xf numFmtId="164" fontId="143" fillId="0" borderId="0" applyBorder="0" applyProtection="0"/>
    <xf numFmtId="164" fontId="143" fillId="0" borderId="0" applyBorder="0" applyProtection="0"/>
    <xf numFmtId="164" fontId="143" fillId="0" borderId="0" applyBorder="0" applyProtection="0"/>
    <xf numFmtId="164" fontId="143" fillId="0" borderId="0" applyBorder="0" applyProtection="0"/>
    <xf numFmtId="164" fontId="143" fillId="0" borderId="0" applyBorder="0" applyProtection="0"/>
    <xf numFmtId="164" fontId="143" fillId="0" borderId="0" applyBorder="0" applyProtection="0"/>
    <xf numFmtId="164" fontId="143" fillId="0" borderId="0" applyBorder="0" applyProtection="0"/>
    <xf numFmtId="164" fontId="143" fillId="0" borderId="0" applyBorder="0" applyProtection="0"/>
    <xf numFmtId="171" fontId="11" fillId="0" borderId="0" applyBorder="0" applyProtection="0"/>
    <xf numFmtId="164" fontId="143" fillId="0" borderId="0" applyBorder="0" applyProtection="0"/>
    <xf numFmtId="164" fontId="143" fillId="0" borderId="0" applyBorder="0" applyProtection="0"/>
    <xf numFmtId="171" fontId="143" fillId="0" borderId="0" applyBorder="0" applyProtection="0"/>
    <xf numFmtId="171" fontId="143" fillId="0" borderId="0" applyBorder="0" applyProtection="0"/>
    <xf numFmtId="171" fontId="143" fillId="0" borderId="0" applyBorder="0" applyProtection="0"/>
    <xf numFmtId="171" fontId="143" fillId="0" borderId="0" applyBorder="0" applyProtection="0"/>
    <xf numFmtId="171" fontId="143" fillId="0" borderId="0" applyBorder="0" applyProtection="0"/>
    <xf numFmtId="171" fontId="143" fillId="0" borderId="0" applyBorder="0" applyProtection="0"/>
    <xf numFmtId="0" fontId="15" fillId="25" borderId="0" applyBorder="0" applyProtection="0"/>
    <xf numFmtId="0" fontId="15" fillId="25" borderId="0" applyBorder="0" applyProtection="0"/>
    <xf numFmtId="0" fontId="16" fillId="12" borderId="0" applyBorder="0" applyProtection="0"/>
    <xf numFmtId="0" fontId="17" fillId="12" borderId="0" applyBorder="0" applyProtection="0"/>
    <xf numFmtId="173" fontId="18" fillId="0" borderId="0"/>
    <xf numFmtId="0" fontId="19" fillId="0" borderId="0">
      <alignment vertical="top"/>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1" fillId="0" borderId="0"/>
    <xf numFmtId="0" fontId="11" fillId="0" borderId="0"/>
    <xf numFmtId="0" fontId="1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1" fillId="0" borderId="0"/>
    <xf numFmtId="0" fontId="23"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vertical="top"/>
    </xf>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4" fillId="0" borderId="0"/>
    <xf numFmtId="174" fontId="11" fillId="0" borderId="0"/>
    <xf numFmtId="174"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25" fillId="0" borderId="0"/>
    <xf numFmtId="0" fontId="2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175"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alignment vertical="top"/>
    </xf>
    <xf numFmtId="0" fontId="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143" fillId="7" borderId="5" applyProtection="0"/>
    <xf numFmtId="0" fontId="29" fillId="26" borderId="6" applyProtection="0"/>
    <xf numFmtId="0" fontId="29" fillId="26" borderId="6" applyProtection="0"/>
    <xf numFmtId="0" fontId="29" fillId="26" borderId="6" applyProtection="0"/>
    <xf numFmtId="0" fontId="29" fillId="26" borderId="6" applyProtection="0"/>
    <xf numFmtId="0" fontId="29" fillId="26" borderId="6" applyProtection="0"/>
    <xf numFmtId="0" fontId="29" fillId="26" borderId="6" applyProtection="0"/>
    <xf numFmtId="0" fontId="29" fillId="26" borderId="6" applyProtection="0"/>
    <xf numFmtId="0" fontId="29" fillId="26" borderId="6" applyProtection="0"/>
    <xf numFmtId="0" fontId="29" fillId="26" borderId="6" applyProtection="0"/>
    <xf numFmtId="0" fontId="29" fillId="26" borderId="6" applyProtection="0"/>
    <xf numFmtId="0" fontId="29" fillId="26" borderId="6" applyProtection="0"/>
    <xf numFmtId="0" fontId="29" fillId="26" borderId="6" applyProtection="0"/>
    <xf numFmtId="0" fontId="29" fillId="27" borderId="6" applyProtection="0"/>
    <xf numFmtId="0" fontId="29" fillId="27" borderId="6" applyProtection="0"/>
    <xf numFmtId="0" fontId="29" fillId="27" borderId="6" applyProtection="0"/>
    <xf numFmtId="0" fontId="29" fillId="27" borderId="6" applyProtection="0"/>
    <xf numFmtId="0" fontId="29" fillId="27" borderId="6" applyProtection="0"/>
    <xf numFmtId="0" fontId="29" fillId="27" borderId="6" applyProtection="0"/>
    <xf numFmtId="0" fontId="29" fillId="27" borderId="6" applyProtection="0"/>
    <xf numFmtId="0" fontId="29" fillId="27" borderId="6" applyProtection="0"/>
    <xf numFmtId="0" fontId="29" fillId="27" borderId="6" applyProtection="0"/>
    <xf numFmtId="0" fontId="29" fillId="27" borderId="6" applyProtection="0"/>
    <xf numFmtId="0" fontId="29" fillId="27" borderId="6" applyProtection="0"/>
    <xf numFmtId="0" fontId="29" fillId="27" borderId="6" applyProtection="0"/>
    <xf numFmtId="0" fontId="10" fillId="0" borderId="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9" fontId="143" fillId="0" borderId="0" applyBorder="0" applyProtection="0"/>
    <xf numFmtId="0" fontId="5" fillId="0" borderId="0" applyBorder="0" applyProtection="0"/>
    <xf numFmtId="0" fontId="30" fillId="0" borderId="0" applyBorder="0" applyProtection="0"/>
    <xf numFmtId="0" fontId="31" fillId="0" borderId="7" applyProtection="0"/>
    <xf numFmtId="0" fontId="32" fillId="0" borderId="8" applyProtection="0"/>
    <xf numFmtId="0" fontId="33" fillId="0" borderId="9" applyProtection="0"/>
    <xf numFmtId="0" fontId="33" fillId="0" borderId="9" applyProtection="0"/>
    <xf numFmtId="0" fontId="33" fillId="0" borderId="9" applyProtection="0"/>
    <xf numFmtId="0" fontId="33" fillId="0" borderId="9" applyProtection="0"/>
    <xf numFmtId="0" fontId="33" fillId="0" borderId="9" applyProtection="0"/>
    <xf numFmtId="0" fontId="33" fillId="0" borderId="9" applyProtection="0"/>
    <xf numFmtId="0" fontId="33" fillId="0" borderId="9" applyProtection="0"/>
    <xf numFmtId="0" fontId="33" fillId="0" borderId="9" applyProtection="0"/>
    <xf numFmtId="0" fontId="34" fillId="0" borderId="10" applyProtection="0"/>
    <xf numFmtId="0" fontId="34" fillId="0" borderId="10" applyProtection="0"/>
    <xf numFmtId="0" fontId="34" fillId="0" borderId="10" applyProtection="0"/>
    <xf numFmtId="0" fontId="34" fillId="0" borderId="10" applyProtection="0"/>
    <xf numFmtId="0" fontId="34" fillId="0" borderId="10" applyProtection="0"/>
    <xf numFmtId="0" fontId="34" fillId="0" borderId="10" applyProtection="0"/>
    <xf numFmtId="0" fontId="34" fillId="0" borderId="10" applyProtection="0"/>
    <xf numFmtId="0" fontId="34" fillId="0" borderId="10" applyProtection="0"/>
    <xf numFmtId="0" fontId="33" fillId="0" borderId="0" applyBorder="0" applyProtection="0"/>
    <xf numFmtId="0" fontId="35" fillId="0" borderId="0" applyBorder="0" applyProtection="0"/>
    <xf numFmtId="0" fontId="36" fillId="0" borderId="0" applyBorder="0" applyProtection="0"/>
    <xf numFmtId="0" fontId="37" fillId="0" borderId="11" applyProtection="0"/>
    <xf numFmtId="0" fontId="37" fillId="0" borderId="11" applyProtection="0"/>
    <xf numFmtId="0" fontId="37" fillId="0" borderId="11" applyProtection="0"/>
    <xf numFmtId="0" fontId="37" fillId="0" borderId="11" applyProtection="0"/>
    <xf numFmtId="0" fontId="37" fillId="0" borderId="11" applyProtection="0"/>
    <xf numFmtId="0" fontId="37" fillId="0" borderId="11" applyProtection="0"/>
    <xf numFmtId="0" fontId="37" fillId="0" borderId="11" applyProtection="0"/>
    <xf numFmtId="0" fontId="37" fillId="0" borderId="11" applyProtection="0"/>
    <xf numFmtId="0" fontId="37" fillId="0" borderId="11" applyProtection="0"/>
    <xf numFmtId="0" fontId="37" fillId="0" borderId="11" applyProtection="0"/>
    <xf numFmtId="0" fontId="37" fillId="0" borderId="11" applyProtection="0"/>
    <xf numFmtId="0" fontId="37" fillId="0" borderId="11" applyProtection="0"/>
    <xf numFmtId="0" fontId="38" fillId="10" borderId="0" applyBorder="0" applyProtection="0"/>
    <xf numFmtId="0" fontId="12" fillId="11" borderId="0" applyBorder="0" applyProtection="0"/>
    <xf numFmtId="0" fontId="12" fillId="8" borderId="0" applyBorder="0" applyProtection="0"/>
    <xf numFmtId="176" fontId="143" fillId="0" borderId="0" applyBorder="0" applyProtection="0"/>
    <xf numFmtId="166" fontId="143" fillId="0" borderId="0" applyBorder="0" applyProtection="0"/>
    <xf numFmtId="166" fontId="143" fillId="0" borderId="0" applyBorder="0" applyProtection="0"/>
    <xf numFmtId="166" fontId="143" fillId="0" borderId="0" applyBorder="0" applyProtection="0"/>
    <xf numFmtId="166" fontId="143" fillId="0" borderId="0" applyBorder="0" applyProtection="0"/>
    <xf numFmtId="177" fontId="143" fillId="0" borderId="0" applyBorder="0" applyProtection="0"/>
    <xf numFmtId="0" fontId="143" fillId="0" borderId="0" applyBorder="0" applyProtection="0"/>
    <xf numFmtId="178" fontId="143" fillId="0" borderId="0" applyBorder="0" applyProtection="0"/>
    <xf numFmtId="178" fontId="143" fillId="0" borderId="0" applyBorder="0" applyProtection="0"/>
    <xf numFmtId="178" fontId="143" fillId="0" borderId="0" applyBorder="0" applyProtection="0"/>
    <xf numFmtId="178" fontId="143" fillId="0" borderId="0" applyBorder="0" applyProtection="0"/>
    <xf numFmtId="178" fontId="143" fillId="0" borderId="0" applyBorder="0" applyProtection="0"/>
    <xf numFmtId="178" fontId="143" fillId="0" borderId="0" applyBorder="0" applyProtection="0"/>
    <xf numFmtId="169" fontId="143" fillId="0" borderId="0" applyBorder="0" applyProtection="0"/>
    <xf numFmtId="0" fontId="59" fillId="28" borderId="0" applyBorder="0" applyProtection="0"/>
  </cellStyleXfs>
  <cellXfs count="938">
    <xf numFmtId="0" fontId="0" fillId="0" borderId="0" xfId="0"/>
    <xf numFmtId="0" fontId="39" fillId="0" borderId="0" xfId="0" applyFont="1"/>
    <xf numFmtId="1" fontId="40" fillId="0" borderId="0" xfId="0" applyNumberFormat="1" applyFont="1"/>
    <xf numFmtId="0" fontId="42" fillId="0" borderId="0" xfId="0" applyFont="1" applyAlignment="1">
      <alignment horizontal="left" vertical="center"/>
    </xf>
    <xf numFmtId="0" fontId="11" fillId="0" borderId="0" xfId="289"/>
    <xf numFmtId="0" fontId="23" fillId="0" borderId="0" xfId="0" applyFont="1" applyAlignment="1">
      <alignment horizontal="left" vertical="center"/>
    </xf>
    <xf numFmtId="1" fontId="43" fillId="0" borderId="12" xfId="0" applyNumberFormat="1" applyFont="1" applyBorder="1" applyAlignment="1" applyProtection="1">
      <alignment horizontal="right"/>
      <protection locked="0"/>
    </xf>
    <xf numFmtId="3" fontId="44" fillId="0" borderId="0" xfId="0" applyNumberFormat="1" applyFont="1" applyAlignment="1">
      <alignment horizontal="left"/>
    </xf>
    <xf numFmtId="3" fontId="45" fillId="0" borderId="0" xfId="0" applyNumberFormat="1" applyFont="1" applyAlignment="1">
      <alignment horizontal="center"/>
    </xf>
    <xf numFmtId="0" fontId="44" fillId="0" borderId="0" xfId="0" applyFont="1"/>
    <xf numFmtId="0" fontId="0" fillId="0" borderId="13" xfId="0" applyBorder="1"/>
    <xf numFmtId="10" fontId="43" fillId="0" borderId="14" xfId="0" applyNumberFormat="1" applyFont="1" applyBorder="1" applyAlignment="1" applyProtection="1">
      <alignment horizontal="right"/>
      <protection locked="0"/>
    </xf>
    <xf numFmtId="179" fontId="0" fillId="0" borderId="0" xfId="2" applyNumberFormat="1" applyFont="1" applyBorder="1" applyProtection="1"/>
    <xf numFmtId="10" fontId="43" fillId="0" borderId="12" xfId="0" applyNumberFormat="1" applyFont="1" applyBorder="1" applyAlignment="1" applyProtection="1">
      <alignment horizontal="right"/>
      <protection locked="0"/>
    </xf>
    <xf numFmtId="10" fontId="0" fillId="0" borderId="0" xfId="2" applyNumberFormat="1" applyFont="1" applyBorder="1" applyProtection="1"/>
    <xf numFmtId="10" fontId="0" fillId="0" borderId="0" xfId="0" applyNumberFormat="1"/>
    <xf numFmtId="3" fontId="44" fillId="0" borderId="0" xfId="0" applyNumberFormat="1" applyFont="1" applyAlignment="1">
      <alignment horizontal="left" vertical="center"/>
    </xf>
    <xf numFmtId="0" fontId="43" fillId="0" borderId="12" xfId="0" applyFont="1" applyBorder="1" applyAlignment="1" applyProtection="1">
      <alignment horizontal="center"/>
      <protection locked="0"/>
    </xf>
    <xf numFmtId="0" fontId="44" fillId="0" borderId="0" xfId="289" applyFont="1" applyAlignment="1">
      <alignment horizontal="left" vertical="center"/>
    </xf>
    <xf numFmtId="3" fontId="43" fillId="0" borderId="12" xfId="0" applyNumberFormat="1" applyFont="1" applyBorder="1" applyAlignment="1" applyProtection="1">
      <alignment horizontal="right"/>
      <protection locked="0"/>
    </xf>
    <xf numFmtId="0" fontId="44" fillId="0" borderId="0" xfId="289" applyFont="1" applyAlignment="1">
      <alignment horizontal="left"/>
    </xf>
    <xf numFmtId="1" fontId="46" fillId="0" borderId="0" xfId="0" applyNumberFormat="1" applyFont="1" applyAlignment="1" applyProtection="1">
      <alignment horizontal="center"/>
      <protection locked="0"/>
    </xf>
    <xf numFmtId="3" fontId="44" fillId="0" borderId="0" xfId="0" applyNumberFormat="1" applyFont="1"/>
    <xf numFmtId="3" fontId="47" fillId="0" borderId="0" xfId="0" applyNumberFormat="1" applyFont="1" applyAlignment="1" applyProtection="1">
      <alignment horizontal="right"/>
      <protection locked="0"/>
    </xf>
    <xf numFmtId="3" fontId="45" fillId="0" borderId="0" xfId="0" applyNumberFormat="1" applyFont="1" applyAlignment="1">
      <alignment horizontal="right" indent="1"/>
    </xf>
    <xf numFmtId="3" fontId="48" fillId="0" borderId="0" xfId="0" applyNumberFormat="1" applyFont="1"/>
    <xf numFmtId="0" fontId="49" fillId="0" borderId="0" xfId="0" applyFont="1"/>
    <xf numFmtId="3" fontId="45" fillId="0" borderId="0" xfId="0" applyNumberFormat="1" applyFont="1" applyAlignment="1">
      <alignment horizontal="right" vertical="top" indent="1"/>
    </xf>
    <xf numFmtId="3" fontId="48" fillId="0" borderId="0" xfId="0" applyNumberFormat="1" applyFont="1" applyAlignment="1">
      <alignment horizontal="left" vertical="top"/>
    </xf>
    <xf numFmtId="3" fontId="48" fillId="0" borderId="0" xfId="0" applyNumberFormat="1" applyFont="1" applyAlignment="1">
      <alignment vertical="top"/>
    </xf>
    <xf numFmtId="0" fontId="42" fillId="0" borderId="0" xfId="0" applyFont="1" applyAlignment="1">
      <alignment vertical="center"/>
    </xf>
    <xf numFmtId="3" fontId="50" fillId="0" borderId="0" xfId="0" applyNumberFormat="1" applyFont="1" applyAlignment="1">
      <alignment horizontal="left"/>
    </xf>
    <xf numFmtId="2" fontId="43" fillId="0" borderId="12" xfId="0" applyNumberFormat="1" applyFont="1" applyBorder="1" applyAlignment="1" applyProtection="1">
      <alignment horizontal="right"/>
      <protection locked="0"/>
    </xf>
    <xf numFmtId="0" fontId="1" fillId="0" borderId="0" xfId="415"/>
    <xf numFmtId="0" fontId="44" fillId="0" borderId="0" xfId="677" applyFont="1" applyProtection="1">
      <protection hidden="1"/>
    </xf>
    <xf numFmtId="0" fontId="39" fillId="0" borderId="0" xfId="0" applyFont="1" applyAlignment="1">
      <alignment vertical="center"/>
    </xf>
    <xf numFmtId="0" fontId="23" fillId="0" borderId="0" xfId="677" applyFont="1" applyProtection="1">
      <protection hidden="1"/>
    </xf>
    <xf numFmtId="0" fontId="51" fillId="0" borderId="0" xfId="0" applyFont="1" applyAlignment="1">
      <alignment vertical="top"/>
    </xf>
    <xf numFmtId="0" fontId="49" fillId="0" borderId="0" xfId="289" applyFont="1" applyAlignment="1">
      <alignment vertical="center"/>
    </xf>
    <xf numFmtId="0" fontId="44" fillId="0" borderId="0" xfId="289" applyFont="1"/>
    <xf numFmtId="0" fontId="52" fillId="0" borderId="0" xfId="415" applyFont="1" applyAlignment="1">
      <alignment horizontal="left"/>
    </xf>
    <xf numFmtId="1" fontId="53" fillId="0" borderId="0" xfId="415" applyNumberFormat="1" applyFont="1" applyAlignment="1">
      <alignment horizontal="center"/>
    </xf>
    <xf numFmtId="1" fontId="52" fillId="0" borderId="0" xfId="415" applyNumberFormat="1" applyFont="1" applyAlignment="1">
      <alignment horizontal="center"/>
    </xf>
    <xf numFmtId="0" fontId="54" fillId="0" borderId="0" xfId="415" applyFont="1" applyAlignment="1">
      <alignment horizontal="left"/>
    </xf>
    <xf numFmtId="3" fontId="47" fillId="0" borderId="0" xfId="415" applyNumberFormat="1" applyFont="1" applyAlignment="1" applyProtection="1">
      <alignment horizontal="right"/>
      <protection locked="0"/>
    </xf>
    <xf numFmtId="0" fontId="1" fillId="0" borderId="0" xfId="415" applyAlignment="1">
      <alignment horizontal="left"/>
    </xf>
    <xf numFmtId="3" fontId="44" fillId="0" borderId="0" xfId="677" applyNumberFormat="1" applyFont="1" applyProtection="1">
      <protection hidden="1"/>
    </xf>
    <xf numFmtId="1" fontId="37" fillId="0" borderId="0" xfId="415" applyNumberFormat="1" applyFont="1" applyAlignment="1">
      <alignment horizontal="left"/>
    </xf>
    <xf numFmtId="0" fontId="46" fillId="0" borderId="0" xfId="415" applyFont="1" applyAlignment="1">
      <alignment horizontal="left"/>
    </xf>
    <xf numFmtId="0" fontId="23" fillId="0" borderId="0" xfId="415" applyFont="1" applyAlignment="1">
      <alignment horizontal="left"/>
    </xf>
    <xf numFmtId="0" fontId="46" fillId="0" borderId="0" xfId="415" applyFont="1" applyAlignment="1">
      <alignment horizontal="left" vertical="center"/>
    </xf>
    <xf numFmtId="3" fontId="48" fillId="0" borderId="0" xfId="415" applyNumberFormat="1" applyFont="1" applyAlignment="1">
      <alignment horizontal="right" vertical="center"/>
    </xf>
    <xf numFmtId="3" fontId="48" fillId="0" borderId="0" xfId="677" applyNumberFormat="1" applyFont="1" applyProtection="1">
      <protection hidden="1"/>
    </xf>
    <xf numFmtId="3" fontId="43" fillId="0" borderId="0" xfId="415" applyNumberFormat="1" applyFont="1" applyAlignment="1">
      <alignment horizontal="left"/>
    </xf>
    <xf numFmtId="3" fontId="43" fillId="0" borderId="0" xfId="415" applyNumberFormat="1" applyFont="1" applyAlignment="1">
      <alignment horizontal="right"/>
    </xf>
    <xf numFmtId="3" fontId="46" fillId="0" borderId="0" xfId="415" applyNumberFormat="1" applyFont="1"/>
    <xf numFmtId="0" fontId="46" fillId="0" borderId="13" xfId="415" applyFont="1" applyBorder="1" applyAlignment="1">
      <alignment horizontal="left"/>
    </xf>
    <xf numFmtId="3" fontId="55" fillId="0" borderId="0" xfId="415" applyNumberFormat="1" applyFont="1" applyAlignment="1">
      <alignment horizontal="right" vertical="center"/>
    </xf>
    <xf numFmtId="3" fontId="56" fillId="0" borderId="0" xfId="290" applyNumberFormat="1" applyFont="1" applyAlignment="1" applyProtection="1">
      <alignment horizontal="left" vertical="center" wrapText="1"/>
      <protection hidden="1"/>
    </xf>
    <xf numFmtId="0" fontId="23" fillId="0" borderId="0" xfId="415" applyFont="1" applyAlignment="1">
      <alignment horizontal="left" vertical="center"/>
    </xf>
    <xf numFmtId="3" fontId="48" fillId="0" borderId="0" xfId="677" applyNumberFormat="1" applyFont="1" applyAlignment="1" applyProtection="1">
      <alignment vertical="center"/>
      <protection hidden="1"/>
    </xf>
    <xf numFmtId="3" fontId="57" fillId="29" borderId="0" xfId="290" applyNumberFormat="1" applyFont="1" applyFill="1" applyAlignment="1" applyProtection="1">
      <alignment horizontal="left" vertical="center" wrapText="1"/>
      <protection hidden="1"/>
    </xf>
    <xf numFmtId="3" fontId="57" fillId="29" borderId="0" xfId="415" applyNumberFormat="1" applyFont="1" applyFill="1" applyAlignment="1">
      <alignment horizontal="right" vertical="center"/>
    </xf>
    <xf numFmtId="0" fontId="54" fillId="26" borderId="0" xfId="0" applyFont="1" applyFill="1"/>
    <xf numFmtId="3" fontId="55" fillId="0" borderId="0" xfId="0" applyNumberFormat="1" applyFont="1" applyAlignment="1">
      <alignment horizontal="right" vertical="center"/>
    </xf>
    <xf numFmtId="0" fontId="23" fillId="0" borderId="0" xfId="0" applyFont="1"/>
    <xf numFmtId="0" fontId="46" fillId="0" borderId="13" xfId="0" applyFont="1" applyBorder="1"/>
    <xf numFmtId="3" fontId="55" fillId="0" borderId="13" xfId="0" applyNumberFormat="1" applyFont="1" applyBorder="1" applyAlignment="1">
      <alignment horizontal="right" vertical="center"/>
    </xf>
    <xf numFmtId="0" fontId="44" fillId="0" borderId="0" xfId="415" applyFont="1" applyAlignment="1">
      <alignment horizontal="left"/>
    </xf>
    <xf numFmtId="4" fontId="44" fillId="0" borderId="0" xfId="677" applyNumberFormat="1" applyFont="1" applyProtection="1">
      <protection hidden="1"/>
    </xf>
    <xf numFmtId="0" fontId="54" fillId="0" borderId="0" xfId="415" applyFont="1" applyAlignment="1">
      <alignment horizontal="right"/>
    </xf>
    <xf numFmtId="0" fontId="60" fillId="0" borderId="0" xfId="415" applyFont="1" applyAlignment="1">
      <alignment horizontal="right"/>
    </xf>
    <xf numFmtId="0" fontId="48" fillId="0" borderId="15" xfId="602" applyFont="1" applyBorder="1" applyAlignment="1" applyProtection="1">
      <alignment vertical="center"/>
      <protection hidden="1"/>
    </xf>
    <xf numFmtId="1" fontId="56" fillId="0" borderId="15" xfId="602" applyNumberFormat="1" applyFont="1" applyBorder="1" applyAlignment="1" applyProtection="1">
      <alignment vertical="center"/>
      <protection hidden="1"/>
    </xf>
    <xf numFmtId="1" fontId="48" fillId="0" borderId="15" xfId="602" applyNumberFormat="1" applyFont="1" applyBorder="1" applyAlignment="1" applyProtection="1">
      <alignment horizontal="right" vertical="center"/>
      <protection hidden="1"/>
    </xf>
    <xf numFmtId="1" fontId="48" fillId="0" borderId="15" xfId="602" applyNumberFormat="1" applyFont="1" applyBorder="1" applyAlignment="1" applyProtection="1">
      <alignment vertical="center"/>
      <protection hidden="1"/>
    </xf>
    <xf numFmtId="0" fontId="56" fillId="0" borderId="13" xfId="290" applyFont="1" applyBorder="1" applyAlignment="1" applyProtection="1">
      <alignment horizontal="left" vertical="center"/>
      <protection hidden="1"/>
    </xf>
    <xf numFmtId="3" fontId="56" fillId="0" borderId="13" xfId="290" applyNumberFormat="1" applyFont="1" applyBorder="1" applyAlignment="1" applyProtection="1">
      <alignment vertical="center" wrapText="1"/>
      <protection hidden="1"/>
    </xf>
    <xf numFmtId="0" fontId="44" fillId="0" borderId="13" xfId="677" applyFont="1" applyBorder="1" applyProtection="1">
      <protection hidden="1"/>
    </xf>
    <xf numFmtId="3" fontId="48" fillId="0" borderId="13" xfId="677" applyNumberFormat="1" applyFont="1" applyBorder="1" applyProtection="1">
      <protection hidden="1"/>
    </xf>
    <xf numFmtId="3" fontId="50" fillId="0" borderId="0" xfId="290" applyNumberFormat="1" applyFont="1" applyAlignment="1" applyProtection="1">
      <alignment vertical="center" wrapText="1"/>
      <protection hidden="1"/>
    </xf>
    <xf numFmtId="0" fontId="44" fillId="0" borderId="0" xfId="677" applyFont="1" applyAlignment="1" applyProtection="1">
      <alignment horizontal="right"/>
      <protection hidden="1"/>
    </xf>
    <xf numFmtId="3" fontId="61" fillId="0" borderId="0" xfId="941" applyNumberFormat="1" applyFont="1" applyFill="1" applyBorder="1" applyAlignment="1" applyProtection="1">
      <alignment horizontal="center"/>
      <protection hidden="1"/>
    </xf>
    <xf numFmtId="0" fontId="49" fillId="0" borderId="0" xfId="677" applyFont="1" applyProtection="1">
      <protection hidden="1"/>
    </xf>
    <xf numFmtId="0" fontId="62" fillId="0" borderId="0" xfId="677" applyFont="1" applyProtection="1">
      <protection hidden="1"/>
    </xf>
    <xf numFmtId="0" fontId="51" fillId="0" borderId="0" xfId="0" applyFont="1" applyAlignment="1">
      <alignment vertical="center"/>
    </xf>
    <xf numFmtId="0" fontId="44" fillId="0" borderId="0" xfId="677" applyFont="1" applyAlignment="1" applyProtection="1">
      <alignment horizontal="center" vertical="center"/>
      <protection hidden="1"/>
    </xf>
    <xf numFmtId="1" fontId="63" fillId="0" borderId="0" xfId="602" applyNumberFormat="1" applyFont="1" applyAlignment="1" applyProtection="1">
      <alignment horizontal="center" vertical="center"/>
      <protection hidden="1"/>
    </xf>
    <xf numFmtId="0" fontId="55" fillId="0" borderId="0" xfId="677" applyFont="1" applyAlignment="1" applyProtection="1">
      <alignment horizontal="left"/>
      <protection hidden="1"/>
    </xf>
    <xf numFmtId="0" fontId="44" fillId="0" borderId="0" xfId="677" applyFont="1" applyAlignment="1" applyProtection="1">
      <alignment horizontal="left"/>
      <protection hidden="1"/>
    </xf>
    <xf numFmtId="3" fontId="55" fillId="0" borderId="13" xfId="290" applyNumberFormat="1" applyFont="1" applyBorder="1" applyAlignment="1" applyProtection="1">
      <alignment horizontal="left" vertical="center" wrapText="1"/>
      <protection hidden="1"/>
    </xf>
    <xf numFmtId="3" fontId="55" fillId="0" borderId="0" xfId="290" applyNumberFormat="1" applyFont="1" applyAlignment="1" applyProtection="1">
      <alignment horizontal="left" vertical="center" wrapText="1"/>
      <protection hidden="1"/>
    </xf>
    <xf numFmtId="0" fontId="48" fillId="0" borderId="0" xfId="677" applyFont="1" applyAlignment="1" applyProtection="1">
      <alignment horizontal="left"/>
      <protection hidden="1"/>
    </xf>
    <xf numFmtId="0" fontId="44" fillId="0" borderId="0" xfId="677" applyFont="1" applyAlignment="1" applyProtection="1">
      <alignment horizontal="left" vertical="top" wrapText="1"/>
      <protection hidden="1"/>
    </xf>
    <xf numFmtId="0" fontId="44" fillId="0" borderId="0" xfId="677" applyFont="1" applyAlignment="1" applyProtection="1">
      <alignment horizontal="left" wrapText="1"/>
      <protection hidden="1"/>
    </xf>
    <xf numFmtId="3" fontId="1" fillId="0" borderId="0" xfId="415" applyNumberFormat="1"/>
    <xf numFmtId="3" fontId="64" fillId="0" borderId="0" xfId="677" applyNumberFormat="1" applyFont="1" applyProtection="1">
      <protection hidden="1"/>
    </xf>
    <xf numFmtId="3" fontId="57" fillId="29" borderId="0" xfId="290" applyNumberFormat="1" applyFont="1" applyFill="1" applyAlignment="1" applyProtection="1">
      <alignment vertical="center" wrapText="1"/>
      <protection hidden="1"/>
    </xf>
    <xf numFmtId="0" fontId="44" fillId="0" borderId="0" xfId="0" applyFont="1" applyAlignment="1">
      <alignment horizontal="left"/>
    </xf>
    <xf numFmtId="3" fontId="55" fillId="0" borderId="0" xfId="290" applyNumberFormat="1" applyFont="1" applyAlignment="1" applyProtection="1">
      <alignment horizontal="right" vertical="center" wrapText="1"/>
      <protection hidden="1"/>
    </xf>
    <xf numFmtId="3" fontId="58" fillId="0" borderId="0" xfId="290" applyNumberFormat="1" applyFont="1" applyAlignment="1" applyProtection="1">
      <alignment horizontal="center" vertical="center" wrapText="1"/>
      <protection hidden="1"/>
    </xf>
    <xf numFmtId="0" fontId="11" fillId="29" borderId="0" xfId="289" applyFill="1"/>
    <xf numFmtId="0" fontId="66" fillId="26" borderId="0" xfId="0" applyFont="1" applyFill="1" applyAlignment="1">
      <alignment horizontal="center" vertical="center"/>
    </xf>
    <xf numFmtId="0" fontId="55" fillId="0" borderId="0" xfId="0" applyFont="1" applyAlignment="1">
      <alignment horizontal="center" vertical="center"/>
    </xf>
    <xf numFmtId="0" fontId="11" fillId="26" borderId="0" xfId="289" applyFill="1"/>
    <xf numFmtId="0" fontId="67" fillId="0" borderId="0" xfId="0" applyFont="1" applyAlignment="1">
      <alignment vertical="center"/>
    </xf>
    <xf numFmtId="1" fontId="48" fillId="0" borderId="13" xfId="602" applyNumberFormat="1" applyFont="1" applyBorder="1" applyAlignment="1" applyProtection="1">
      <alignment horizontal="center" vertical="center"/>
      <protection hidden="1"/>
    </xf>
    <xf numFmtId="1" fontId="55" fillId="0" borderId="0" xfId="602" applyNumberFormat="1" applyFont="1" applyAlignment="1" applyProtection="1">
      <alignment horizontal="center" vertical="center"/>
      <protection hidden="1"/>
    </xf>
    <xf numFmtId="3" fontId="43" fillId="0" borderId="16" xfId="0" applyNumberFormat="1" applyFont="1" applyBorder="1" applyAlignment="1" applyProtection="1">
      <alignment horizontal="right"/>
      <protection locked="0"/>
    </xf>
    <xf numFmtId="3" fontId="43" fillId="0" borderId="17" xfId="0" applyNumberFormat="1" applyFont="1" applyBorder="1" applyAlignment="1" applyProtection="1">
      <alignment horizontal="right"/>
      <protection locked="0"/>
    </xf>
    <xf numFmtId="10" fontId="43" fillId="0" borderId="12" xfId="0" applyNumberFormat="1" applyFont="1" applyBorder="1" applyAlignment="1" applyProtection="1">
      <alignment horizontal="center"/>
      <protection locked="0"/>
    </xf>
    <xf numFmtId="3" fontId="68" fillId="0" borderId="0" xfId="0" applyNumberFormat="1" applyFont="1" applyAlignment="1">
      <alignment horizontal="right"/>
    </xf>
    <xf numFmtId="3" fontId="68" fillId="0" borderId="18" xfId="0" applyNumberFormat="1" applyFont="1" applyBorder="1" applyAlignment="1">
      <alignment horizontal="right"/>
    </xf>
    <xf numFmtId="10" fontId="69" fillId="0" borderId="0" xfId="0" applyNumberFormat="1" applyFont="1" applyAlignment="1" applyProtection="1">
      <alignment horizontal="center"/>
      <protection locked="0"/>
    </xf>
    <xf numFmtId="3" fontId="68" fillId="0" borderId="19" xfId="0" applyNumberFormat="1" applyFont="1" applyBorder="1" applyAlignment="1">
      <alignment horizontal="right"/>
    </xf>
    <xf numFmtId="3" fontId="68" fillId="0" borderId="15" xfId="0" applyNumberFormat="1" applyFont="1" applyBorder="1" applyAlignment="1">
      <alignment horizontal="right"/>
    </xf>
    <xf numFmtId="3" fontId="68" fillId="0" borderId="20" xfId="0" applyNumberFormat="1" applyFont="1" applyBorder="1" applyAlignment="1">
      <alignment horizontal="right"/>
    </xf>
    <xf numFmtId="3" fontId="68" fillId="0" borderId="21" xfId="0" applyNumberFormat="1" applyFont="1" applyBorder="1" applyAlignment="1">
      <alignment horizontal="right"/>
    </xf>
    <xf numFmtId="3" fontId="68" fillId="0" borderId="22" xfId="0" applyNumberFormat="1" applyFont="1" applyBorder="1" applyAlignment="1">
      <alignment horizontal="right"/>
    </xf>
    <xf numFmtId="3" fontId="68" fillId="0" borderId="23" xfId="0" applyNumberFormat="1" applyFont="1" applyBorder="1" applyAlignment="1">
      <alignment horizontal="right"/>
    </xf>
    <xf numFmtId="0" fontId="40" fillId="0" borderId="0" xfId="0" applyFont="1"/>
    <xf numFmtId="0" fontId="55" fillId="0" borderId="0" xfId="289" applyFont="1"/>
    <xf numFmtId="0" fontId="67" fillId="0" borderId="0" xfId="289" applyFont="1" applyAlignment="1">
      <alignment horizontal="center" vertical="center"/>
    </xf>
    <xf numFmtId="0" fontId="48" fillId="0" borderId="0" xfId="0" applyFont="1"/>
    <xf numFmtId="3" fontId="47" fillId="0" borderId="0" xfId="0" applyNumberFormat="1" applyFont="1" applyAlignment="1" applyProtection="1">
      <alignment horizontal="center"/>
      <protection locked="0"/>
    </xf>
    <xf numFmtId="1" fontId="47" fillId="0" borderId="0" xfId="0" applyNumberFormat="1" applyFont="1" applyAlignment="1" applyProtection="1">
      <alignment horizontal="center"/>
      <protection locked="0"/>
    </xf>
    <xf numFmtId="1" fontId="55" fillId="0" borderId="0" xfId="602" applyNumberFormat="1" applyFont="1" applyAlignment="1" applyProtection="1">
      <alignment horizontal="left" vertical="center"/>
      <protection hidden="1"/>
    </xf>
    <xf numFmtId="179" fontId="47" fillId="0" borderId="0" xfId="0" applyNumberFormat="1" applyFont="1" applyAlignment="1" applyProtection="1">
      <alignment horizontal="center"/>
      <protection locked="0"/>
    </xf>
    <xf numFmtId="0" fontId="44" fillId="0" borderId="0" xfId="289" applyFont="1" applyAlignment="1">
      <alignment horizontal="center"/>
    </xf>
    <xf numFmtId="0" fontId="48" fillId="0" borderId="0" xfId="289" applyFont="1" applyAlignment="1">
      <alignment horizontal="center"/>
    </xf>
    <xf numFmtId="180" fontId="44" fillId="0" borderId="0" xfId="289" applyNumberFormat="1" applyFont="1"/>
    <xf numFmtId="0" fontId="48" fillId="0" borderId="13" xfId="289" applyFont="1" applyBorder="1" applyAlignment="1">
      <alignment horizontal="center" vertical="top" wrapText="1"/>
    </xf>
    <xf numFmtId="0" fontId="48" fillId="0" borderId="13" xfId="289" applyFont="1" applyBorder="1" applyAlignment="1">
      <alignment horizontal="center" wrapText="1"/>
    </xf>
    <xf numFmtId="0" fontId="48" fillId="0" borderId="13" xfId="289" applyFont="1" applyBorder="1" applyAlignment="1">
      <alignment horizontal="center"/>
    </xf>
    <xf numFmtId="0" fontId="48" fillId="0" borderId="0" xfId="289" applyFont="1" applyAlignment="1">
      <alignment horizontal="center" vertical="top"/>
    </xf>
    <xf numFmtId="0" fontId="48" fillId="0" borderId="0" xfId="289" applyFont="1"/>
    <xf numFmtId="4" fontId="43" fillId="0" borderId="12" xfId="0" applyNumberFormat="1" applyFont="1" applyBorder="1" applyAlignment="1" applyProtection="1">
      <alignment horizontal="right"/>
      <protection locked="0"/>
    </xf>
    <xf numFmtId="4" fontId="48" fillId="0" borderId="0" xfId="677" applyNumberFormat="1" applyFont="1" applyAlignment="1" applyProtection="1">
      <alignment horizontal="right"/>
      <protection hidden="1"/>
    </xf>
    <xf numFmtId="180" fontId="49" fillId="0" borderId="0" xfId="289" applyNumberFormat="1" applyFont="1" applyAlignment="1">
      <alignment horizontal="left"/>
    </xf>
    <xf numFmtId="181" fontId="48" fillId="0" borderId="0" xfId="677" applyNumberFormat="1" applyFont="1" applyProtection="1">
      <protection hidden="1"/>
    </xf>
    <xf numFmtId="182" fontId="44" fillId="0" borderId="0" xfId="289" applyNumberFormat="1" applyFont="1"/>
    <xf numFmtId="3" fontId="44" fillId="0" borderId="0" xfId="289" applyNumberFormat="1" applyFont="1"/>
    <xf numFmtId="0" fontId="44" fillId="0" borderId="0" xfId="289" applyFont="1" applyAlignment="1">
      <alignment vertical="center"/>
    </xf>
    <xf numFmtId="1" fontId="48" fillId="0" borderId="0" xfId="602" applyNumberFormat="1" applyFont="1" applyAlignment="1" applyProtection="1">
      <alignment horizontal="center" vertical="center"/>
      <protection hidden="1"/>
    </xf>
    <xf numFmtId="3" fontId="47" fillId="0" borderId="0" xfId="0" applyNumberFormat="1" applyFont="1"/>
    <xf numFmtId="0" fontId="41" fillId="0" borderId="0" xfId="0" applyFont="1" applyAlignment="1">
      <alignment vertical="center"/>
    </xf>
    <xf numFmtId="1" fontId="44" fillId="0" borderId="0" xfId="602" applyNumberFormat="1" applyFont="1" applyAlignment="1" applyProtection="1">
      <alignment horizontal="center"/>
      <protection hidden="1"/>
    </xf>
    <xf numFmtId="3" fontId="23" fillId="0" borderId="0" xfId="0" applyNumberFormat="1" applyFont="1" applyAlignment="1">
      <alignment horizontal="left" vertical="top"/>
    </xf>
    <xf numFmtId="3" fontId="43" fillId="0" borderId="0" xfId="0" applyNumberFormat="1" applyFont="1" applyAlignment="1" applyProtection="1">
      <alignment horizontal="right"/>
      <protection locked="0"/>
    </xf>
    <xf numFmtId="3" fontId="60" fillId="0" borderId="0" xfId="0" applyNumberFormat="1" applyFont="1" applyAlignment="1">
      <alignment horizontal="left" vertical="top"/>
    </xf>
    <xf numFmtId="0" fontId="48" fillId="0" borderId="0" xfId="0" applyFont="1" applyAlignment="1">
      <alignment horizontal="center" vertical="center"/>
    </xf>
    <xf numFmtId="1" fontId="43" fillId="0" borderId="12" xfId="0" applyNumberFormat="1" applyFont="1" applyBorder="1" applyAlignment="1" applyProtection="1">
      <alignment horizontal="center"/>
      <protection locked="0"/>
    </xf>
    <xf numFmtId="3" fontId="44" fillId="0" borderId="0" xfId="0" applyNumberFormat="1" applyFont="1" applyAlignment="1">
      <alignment vertical="center"/>
    </xf>
    <xf numFmtId="3" fontId="60" fillId="0" borderId="0" xfId="0" applyNumberFormat="1" applyFont="1" applyAlignment="1">
      <alignment horizontal="right" vertical="top"/>
    </xf>
    <xf numFmtId="0" fontId="70" fillId="0" borderId="0" xfId="289" applyFont="1"/>
    <xf numFmtId="1" fontId="69" fillId="0" borderId="0" xfId="0" applyNumberFormat="1" applyFont="1" applyAlignment="1" applyProtection="1">
      <alignment horizontal="center"/>
      <protection locked="0"/>
    </xf>
    <xf numFmtId="0" fontId="70" fillId="0" borderId="0" xfId="0" applyFont="1" applyAlignment="1">
      <alignment vertical="center"/>
    </xf>
    <xf numFmtId="10" fontId="47" fillId="0" borderId="0" xfId="0" applyNumberFormat="1" applyFont="1" applyAlignment="1" applyProtection="1">
      <alignment horizontal="right"/>
      <protection locked="0"/>
    </xf>
    <xf numFmtId="3" fontId="72" fillId="0" borderId="0" xfId="0" applyNumberFormat="1" applyFont="1" applyAlignment="1">
      <alignment vertical="center"/>
    </xf>
    <xf numFmtId="10" fontId="43" fillId="0" borderId="0" xfId="0" applyNumberFormat="1" applyFont="1" applyAlignment="1" applyProtection="1">
      <alignment horizontal="right"/>
      <protection locked="0"/>
    </xf>
    <xf numFmtId="10" fontId="73" fillId="0" borderId="0" xfId="0" applyNumberFormat="1" applyFont="1" applyAlignment="1" applyProtection="1">
      <alignment horizontal="left" vertical="center"/>
      <protection locked="0"/>
    </xf>
    <xf numFmtId="0" fontId="70" fillId="0" borderId="13" xfId="0" applyFont="1" applyBorder="1" applyAlignment="1">
      <alignment vertical="center"/>
    </xf>
    <xf numFmtId="1" fontId="70" fillId="0" borderId="0" xfId="0" applyNumberFormat="1" applyFont="1" applyAlignment="1">
      <alignment horizontal="center"/>
    </xf>
    <xf numFmtId="1" fontId="56" fillId="0" borderId="0" xfId="0" applyNumberFormat="1" applyFont="1" applyAlignment="1">
      <alignment horizontal="center"/>
    </xf>
    <xf numFmtId="0" fontId="49" fillId="0" borderId="0" xfId="289" applyFont="1"/>
    <xf numFmtId="0" fontId="43" fillId="0" borderId="14" xfId="0" applyFont="1" applyBorder="1" applyAlignment="1">
      <alignment vertical="center"/>
    </xf>
    <xf numFmtId="3" fontId="43" fillId="0" borderId="24" xfId="0" applyNumberFormat="1" applyFont="1" applyBorder="1" applyAlignment="1" applyProtection="1">
      <alignment horizontal="right"/>
      <protection locked="0"/>
    </xf>
    <xf numFmtId="0" fontId="60" fillId="0" borderId="15" xfId="0" applyFont="1" applyBorder="1" applyAlignment="1">
      <alignment horizontal="left" vertical="center" wrapText="1"/>
    </xf>
    <xf numFmtId="3" fontId="45" fillId="0" borderId="25" xfId="0" applyNumberFormat="1" applyFont="1" applyBorder="1" applyAlignment="1">
      <alignment horizontal="center"/>
    </xf>
    <xf numFmtId="3" fontId="43" fillId="0" borderId="25" xfId="0" applyNumberFormat="1" applyFont="1" applyBorder="1" applyAlignment="1" applyProtection="1">
      <alignment horizontal="right"/>
      <protection locked="0"/>
    </xf>
    <xf numFmtId="3" fontId="43" fillId="0" borderId="26" xfId="0" applyNumberFormat="1" applyFont="1" applyBorder="1" applyAlignment="1" applyProtection="1">
      <alignment horizontal="right"/>
      <protection locked="0"/>
    </xf>
    <xf numFmtId="0" fontId="74" fillId="0" borderId="0" xfId="0" applyFont="1"/>
    <xf numFmtId="3" fontId="43" fillId="0" borderId="27" xfId="0" applyNumberFormat="1" applyFont="1" applyBorder="1" applyAlignment="1" applyProtection="1">
      <alignment horizontal="right"/>
      <protection locked="0"/>
    </xf>
    <xf numFmtId="0" fontId="76" fillId="0" borderId="0" xfId="0" applyFont="1"/>
    <xf numFmtId="3" fontId="11" fillId="0" borderId="0" xfId="289" applyNumberFormat="1"/>
    <xf numFmtId="0" fontId="60" fillId="0" borderId="0" xfId="0" applyFont="1" applyAlignment="1">
      <alignment horizontal="left" vertical="center" wrapText="1"/>
    </xf>
    <xf numFmtId="3" fontId="68" fillId="0" borderId="0" xfId="289" applyNumberFormat="1" applyFont="1" applyAlignment="1">
      <alignment horizontal="center"/>
    </xf>
    <xf numFmtId="3" fontId="69" fillId="0" borderId="0" xfId="0" applyNumberFormat="1" applyFont="1" applyAlignment="1" applyProtection="1">
      <alignment horizontal="right"/>
      <protection locked="0"/>
    </xf>
    <xf numFmtId="0" fontId="42" fillId="0" borderId="0" xfId="0" applyFont="1" applyAlignment="1">
      <alignment horizontal="center" vertical="center"/>
    </xf>
    <xf numFmtId="0" fontId="56" fillId="0" borderId="0" xfId="0" applyFont="1" applyAlignment="1">
      <alignment horizontal="center" vertical="center"/>
    </xf>
    <xf numFmtId="0" fontId="43" fillId="0" borderId="12" xfId="0" applyFont="1" applyBorder="1" applyAlignment="1">
      <alignment vertical="center"/>
    </xf>
    <xf numFmtId="14" fontId="43" fillId="0" borderId="12" xfId="0" applyNumberFormat="1" applyFont="1" applyBorder="1" applyAlignment="1" applyProtection="1">
      <alignment horizontal="center"/>
      <protection locked="0"/>
    </xf>
    <xf numFmtId="3" fontId="23" fillId="0" borderId="0" xfId="0" applyNumberFormat="1" applyFont="1" applyAlignment="1" applyProtection="1">
      <alignment horizontal="left"/>
      <protection locked="0"/>
    </xf>
    <xf numFmtId="1" fontId="44" fillId="0" borderId="0" xfId="602" applyNumberFormat="1" applyFont="1" applyAlignment="1" applyProtection="1">
      <alignment horizontal="center" vertical="center"/>
      <protection hidden="1"/>
    </xf>
    <xf numFmtId="10" fontId="47" fillId="0" borderId="0" xfId="0" applyNumberFormat="1" applyFont="1" applyAlignment="1" applyProtection="1">
      <alignment horizontal="center"/>
      <protection locked="0"/>
    </xf>
    <xf numFmtId="0" fontId="77" fillId="0" borderId="0" xfId="0" applyFont="1"/>
    <xf numFmtId="3" fontId="78" fillId="0" borderId="0" xfId="0" applyNumberFormat="1" applyFont="1" applyAlignment="1">
      <alignment horizontal="center"/>
    </xf>
    <xf numFmtId="179" fontId="78" fillId="0" borderId="0" xfId="0" applyNumberFormat="1" applyFont="1" applyAlignment="1">
      <alignment horizontal="center"/>
    </xf>
    <xf numFmtId="14" fontId="78" fillId="0" borderId="0" xfId="0" applyNumberFormat="1" applyFont="1" applyAlignment="1">
      <alignment horizontal="center"/>
    </xf>
    <xf numFmtId="3" fontId="48" fillId="0" borderId="0" xfId="0" applyNumberFormat="1" applyFont="1" applyAlignment="1">
      <alignment horizontal="center"/>
    </xf>
    <xf numFmtId="1" fontId="79" fillId="0" borderId="0" xfId="0" applyNumberFormat="1" applyFont="1"/>
    <xf numFmtId="9" fontId="43" fillId="0" borderId="12" xfId="0" applyNumberFormat="1" applyFont="1" applyBorder="1" applyAlignment="1" applyProtection="1">
      <alignment horizontal="center"/>
      <protection locked="0"/>
    </xf>
    <xf numFmtId="3" fontId="69" fillId="0" borderId="0" xfId="0" applyNumberFormat="1" applyFont="1" applyAlignment="1" applyProtection="1">
      <alignment horizontal="left"/>
      <protection locked="0"/>
    </xf>
    <xf numFmtId="179" fontId="69" fillId="0" borderId="0" xfId="0" applyNumberFormat="1" applyFont="1" applyAlignment="1" applyProtection="1">
      <alignment horizontal="center"/>
      <protection locked="0"/>
    </xf>
    <xf numFmtId="0" fontId="69" fillId="0" borderId="0" xfId="0" applyFont="1" applyAlignment="1" applyProtection="1">
      <alignment horizontal="center"/>
      <protection locked="0"/>
    </xf>
    <xf numFmtId="3" fontId="69" fillId="0" borderId="0" xfId="0" applyNumberFormat="1" applyFont="1" applyAlignment="1" applyProtection="1">
      <alignment horizontal="center"/>
      <protection locked="0"/>
    </xf>
    <xf numFmtId="14" fontId="69" fillId="0" borderId="0" xfId="0" applyNumberFormat="1" applyFont="1" applyAlignment="1" applyProtection="1">
      <alignment horizontal="center"/>
      <protection locked="0"/>
    </xf>
    <xf numFmtId="9" fontId="69" fillId="0" borderId="0" xfId="0" applyNumberFormat="1" applyFont="1" applyAlignment="1" applyProtection="1">
      <alignment horizontal="center"/>
      <protection locked="0"/>
    </xf>
    <xf numFmtId="0" fontId="73" fillId="0" borderId="0" xfId="0" applyFont="1"/>
    <xf numFmtId="0" fontId="60" fillId="0" borderId="0" xfId="0" applyFont="1" applyAlignment="1">
      <alignment horizontal="right" wrapText="1"/>
    </xf>
    <xf numFmtId="0" fontId="44" fillId="26" borderId="0" xfId="0" applyFont="1" applyFill="1" applyAlignment="1">
      <alignment horizontal="right"/>
    </xf>
    <xf numFmtId="0" fontId="48" fillId="0" borderId="0" xfId="0" applyFont="1" applyAlignment="1">
      <alignment horizontal="left" vertical="center"/>
    </xf>
    <xf numFmtId="0" fontId="56" fillId="26" borderId="0" xfId="0" applyFont="1" applyFill="1" applyAlignment="1">
      <alignment horizontal="left" vertical="center"/>
    </xf>
    <xf numFmtId="3" fontId="44" fillId="26" borderId="0" xfId="602" applyNumberFormat="1" applyFont="1" applyFill="1" applyAlignment="1" applyProtection="1">
      <alignment horizontal="left" vertical="center"/>
      <protection hidden="1"/>
    </xf>
    <xf numFmtId="0" fontId="44" fillId="0" borderId="0" xfId="0" applyFont="1" applyAlignment="1">
      <alignment horizontal="right"/>
    </xf>
    <xf numFmtId="3" fontId="44" fillId="0" borderId="0" xfId="0" applyNumberFormat="1" applyFont="1" applyAlignment="1">
      <alignment horizontal="right"/>
    </xf>
    <xf numFmtId="3" fontId="45" fillId="0" borderId="0" xfId="0" applyNumberFormat="1" applyFont="1" applyAlignment="1">
      <alignment horizontal="right"/>
    </xf>
    <xf numFmtId="0" fontId="48" fillId="26" borderId="0" xfId="0" applyFont="1" applyFill="1" applyAlignment="1">
      <alignment horizontal="left"/>
    </xf>
    <xf numFmtId="0" fontId="44" fillId="26" borderId="0" xfId="0" applyFont="1" applyFill="1" applyAlignment="1">
      <alignment horizontal="left"/>
    </xf>
    <xf numFmtId="0" fontId="49" fillId="0" borderId="0" xfId="0" applyFont="1" applyAlignment="1">
      <alignment horizontal="left"/>
    </xf>
    <xf numFmtId="9" fontId="43" fillId="0" borderId="0" xfId="0" applyNumberFormat="1" applyFont="1" applyAlignment="1" applyProtection="1">
      <alignment horizontal="center"/>
      <protection locked="0"/>
    </xf>
    <xf numFmtId="3" fontId="37" fillId="0" borderId="0" xfId="289" applyNumberFormat="1" applyFont="1" applyAlignment="1">
      <alignment horizontal="left" vertical="center"/>
    </xf>
    <xf numFmtId="3" fontId="45" fillId="0" borderId="0" xfId="289" applyNumberFormat="1" applyFont="1" applyAlignment="1">
      <alignment horizontal="center"/>
    </xf>
    <xf numFmtId="3" fontId="80" fillId="0" borderId="0" xfId="289" applyNumberFormat="1" applyFont="1" applyAlignment="1">
      <alignment horizontal="left" vertical="center"/>
    </xf>
    <xf numFmtId="0" fontId="42" fillId="0" borderId="0" xfId="0" applyFont="1"/>
    <xf numFmtId="1" fontId="48" fillId="0" borderId="0" xfId="602" applyNumberFormat="1" applyFont="1" applyAlignment="1" applyProtection="1">
      <alignment horizontal="center"/>
      <protection hidden="1"/>
    </xf>
    <xf numFmtId="3" fontId="44" fillId="0" borderId="0" xfId="289" applyNumberFormat="1" applyFont="1" applyAlignment="1">
      <alignment horizontal="left"/>
    </xf>
    <xf numFmtId="3" fontId="48" fillId="0" borderId="0" xfId="289" applyNumberFormat="1" applyFont="1" applyAlignment="1">
      <alignment horizontal="left"/>
    </xf>
    <xf numFmtId="3" fontId="48" fillId="0" borderId="28" xfId="289" applyNumberFormat="1" applyFont="1" applyBorder="1" applyAlignment="1">
      <alignment horizontal="right"/>
    </xf>
    <xf numFmtId="1" fontId="47" fillId="0" borderId="0" xfId="0" applyNumberFormat="1" applyFont="1" applyAlignment="1" applyProtection="1">
      <alignment horizontal="right"/>
      <protection locked="0"/>
    </xf>
    <xf numFmtId="0" fontId="66" fillId="0" borderId="0" xfId="0" applyFont="1" applyAlignment="1">
      <alignment horizontal="center" vertical="center"/>
    </xf>
    <xf numFmtId="0" fontId="56" fillId="0" borderId="0" xfId="0" applyFont="1" applyAlignment="1">
      <alignment horizontal="center" vertical="center" wrapText="1"/>
    </xf>
    <xf numFmtId="3" fontId="68" fillId="0" borderId="0" xfId="0" applyNumberFormat="1" applyFont="1" applyAlignment="1">
      <alignment horizontal="center"/>
    </xf>
    <xf numFmtId="1" fontId="56" fillId="0" borderId="0" xfId="0" applyNumberFormat="1" applyFont="1" applyAlignment="1">
      <alignment horizontal="center" vertical="center" wrapText="1"/>
    </xf>
    <xf numFmtId="0" fontId="44" fillId="0" borderId="12" xfId="0" applyFont="1" applyBorder="1" applyAlignment="1">
      <alignment horizontal="center" vertical="center"/>
    </xf>
    <xf numFmtId="3" fontId="43" fillId="0" borderId="30" xfId="0" applyNumberFormat="1" applyFont="1" applyBorder="1" applyAlignment="1" applyProtection="1">
      <alignment horizontal="right"/>
      <protection locked="0"/>
    </xf>
    <xf numFmtId="9" fontId="43" fillId="0" borderId="30" xfId="0" applyNumberFormat="1" applyFont="1" applyBorder="1" applyAlignment="1" applyProtection="1">
      <alignment horizontal="center"/>
      <protection locked="0"/>
    </xf>
    <xf numFmtId="1" fontId="43" fillId="0" borderId="30" xfId="0" applyNumberFormat="1" applyFont="1" applyBorder="1" applyAlignment="1" applyProtection="1">
      <alignment horizontal="center"/>
      <protection locked="0"/>
    </xf>
    <xf numFmtId="0" fontId="37" fillId="0" borderId="0" xfId="0" applyFont="1" applyAlignment="1">
      <alignment horizontal="left" vertical="center"/>
    </xf>
    <xf numFmtId="3" fontId="48" fillId="0" borderId="25" xfId="0" applyNumberFormat="1" applyFont="1" applyBorder="1" applyAlignment="1">
      <alignment horizontal="right"/>
    </xf>
    <xf numFmtId="0" fontId="44" fillId="0" borderId="0" xfId="0" applyFont="1" applyAlignment="1">
      <alignment horizontal="center" vertical="center"/>
    </xf>
    <xf numFmtId="183" fontId="43" fillId="0" borderId="0" xfId="0" applyNumberFormat="1" applyFont="1" applyAlignment="1" applyProtection="1">
      <alignment horizontal="right"/>
      <protection locked="0"/>
    </xf>
    <xf numFmtId="0" fontId="67" fillId="0" borderId="0" xfId="0" applyFont="1"/>
    <xf numFmtId="0" fontId="46" fillId="0" borderId="0" xfId="0" applyFont="1" applyAlignment="1">
      <alignment horizontal="left" vertical="center"/>
    </xf>
    <xf numFmtId="0" fontId="47" fillId="0" borderId="0" xfId="0" applyFont="1"/>
    <xf numFmtId="3" fontId="48" fillId="0" borderId="31" xfId="0" applyNumberFormat="1" applyFont="1" applyBorder="1" applyAlignment="1">
      <alignment horizontal="right" vertical="center"/>
    </xf>
    <xf numFmtId="3" fontId="49" fillId="0" borderId="0" xfId="0" applyNumberFormat="1" applyFont="1" applyAlignment="1">
      <alignment horizontal="left"/>
    </xf>
    <xf numFmtId="0" fontId="48" fillId="0" borderId="0" xfId="0" applyFont="1" applyAlignment="1">
      <alignment horizontal="right" indent="1"/>
    </xf>
    <xf numFmtId="184" fontId="43" fillId="0" borderId="12" xfId="0" applyNumberFormat="1" applyFont="1" applyBorder="1" applyAlignment="1" applyProtection="1">
      <alignment horizontal="center"/>
      <protection locked="0"/>
    </xf>
    <xf numFmtId="10" fontId="49" fillId="0" borderId="0" xfId="289" applyNumberFormat="1" applyFont="1" applyAlignment="1">
      <alignment horizontal="left"/>
    </xf>
    <xf numFmtId="0" fontId="40" fillId="0" borderId="0" xfId="0" applyFont="1" applyAlignment="1">
      <alignment horizontal="center" vertical="center"/>
    </xf>
    <xf numFmtId="0" fontId="81" fillId="0" borderId="0" xfId="0" applyFont="1"/>
    <xf numFmtId="0" fontId="40" fillId="0" borderId="0" xfId="0" applyFont="1" applyAlignment="1">
      <alignment horizontal="center"/>
    </xf>
    <xf numFmtId="10" fontId="82" fillId="0" borderId="0" xfId="289" applyNumberFormat="1" applyFont="1" applyAlignment="1">
      <alignment horizontal="right" vertical="center"/>
    </xf>
    <xf numFmtId="10" fontId="47" fillId="0" borderId="0" xfId="0" applyNumberFormat="1" applyFont="1" applyAlignment="1" applyProtection="1">
      <alignment horizontal="right" vertical="center"/>
      <protection locked="0"/>
    </xf>
    <xf numFmtId="10" fontId="43" fillId="0" borderId="0" xfId="0" applyNumberFormat="1" applyFont="1" applyAlignment="1" applyProtection="1">
      <alignment horizontal="right" vertical="center"/>
      <protection locked="0"/>
    </xf>
    <xf numFmtId="1" fontId="47" fillId="0" borderId="0" xfId="0" applyNumberFormat="1" applyFont="1" applyAlignment="1" applyProtection="1">
      <alignment horizontal="right" vertical="center"/>
      <protection locked="0"/>
    </xf>
    <xf numFmtId="0" fontId="44" fillId="0" borderId="0" xfId="0" applyFont="1" applyAlignment="1">
      <alignment horizontal="right" indent="1"/>
    </xf>
    <xf numFmtId="0" fontId="43" fillId="0" borderId="12" xfId="0" applyFont="1" applyBorder="1" applyAlignment="1">
      <alignment horizontal="center"/>
    </xf>
    <xf numFmtId="0" fontId="83" fillId="0" borderId="0" xfId="0" applyFont="1"/>
    <xf numFmtId="3" fontId="46" fillId="0" borderId="0" xfId="289" applyNumberFormat="1" applyFont="1" applyAlignment="1">
      <alignment horizontal="right" vertical="center"/>
    </xf>
    <xf numFmtId="0" fontId="0" fillId="0" borderId="32" xfId="0" applyBorder="1"/>
    <xf numFmtId="10" fontId="69" fillId="0" borderId="0" xfId="0" applyNumberFormat="1" applyFont="1" applyAlignment="1" applyProtection="1">
      <alignment horizontal="right"/>
      <protection locked="0"/>
    </xf>
    <xf numFmtId="10" fontId="44" fillId="0" borderId="0" xfId="0" applyNumberFormat="1" applyFont="1" applyAlignment="1" applyProtection="1">
      <alignment horizontal="right"/>
      <protection locked="0"/>
    </xf>
    <xf numFmtId="1" fontId="44" fillId="0" borderId="13" xfId="602" applyNumberFormat="1" applyFont="1" applyBorder="1" applyAlignment="1" applyProtection="1">
      <alignment horizontal="center"/>
      <protection hidden="1"/>
    </xf>
    <xf numFmtId="0" fontId="48" fillId="0" borderId="0" xfId="0" applyFont="1" applyAlignment="1">
      <alignment horizontal="center"/>
    </xf>
    <xf numFmtId="0" fontId="47" fillId="0" borderId="0" xfId="0" applyFont="1" applyAlignment="1">
      <alignment vertical="center"/>
    </xf>
    <xf numFmtId="9" fontId="43" fillId="0" borderId="33" xfId="0" applyNumberFormat="1" applyFont="1" applyBorder="1" applyAlignment="1" applyProtection="1">
      <alignment horizontal="center"/>
      <protection locked="0"/>
    </xf>
    <xf numFmtId="0" fontId="48" fillId="0" borderId="0" xfId="0" applyFont="1" applyAlignment="1">
      <alignment horizontal="right" vertical="center"/>
    </xf>
    <xf numFmtId="3" fontId="68" fillId="0" borderId="25" xfId="0" applyNumberFormat="1" applyFont="1" applyBorder="1" applyAlignment="1">
      <alignment horizontal="right"/>
    </xf>
    <xf numFmtId="0" fontId="56" fillId="0" borderId="34" xfId="0" applyFont="1" applyBorder="1" applyAlignment="1">
      <alignment horizontal="center" vertical="center" wrapText="1"/>
    </xf>
    <xf numFmtId="3" fontId="43" fillId="0" borderId="35" xfId="0" applyNumberFormat="1" applyFont="1" applyBorder="1" applyAlignment="1" applyProtection="1">
      <alignment horizontal="right"/>
      <protection locked="0"/>
    </xf>
    <xf numFmtId="3" fontId="48" fillId="0" borderId="36" xfId="0" applyNumberFormat="1" applyFont="1" applyBorder="1" applyAlignment="1">
      <alignment horizontal="right" vertical="center"/>
    </xf>
    <xf numFmtId="0" fontId="67" fillId="0" borderId="0" xfId="0" applyFont="1" applyAlignment="1">
      <alignment horizontal="left" vertical="center"/>
    </xf>
    <xf numFmtId="1" fontId="44" fillId="0" borderId="0" xfId="0" applyNumberFormat="1" applyFont="1" applyAlignment="1">
      <alignment horizontal="center"/>
    </xf>
    <xf numFmtId="1" fontId="44" fillId="0" borderId="0" xfId="0" applyNumberFormat="1" applyFont="1" applyAlignment="1">
      <alignment horizontal="center" vertical="center"/>
    </xf>
    <xf numFmtId="0" fontId="80" fillId="0" borderId="0" xfId="289" applyFont="1" applyAlignment="1">
      <alignment horizontal="left" indent="4"/>
    </xf>
    <xf numFmtId="0" fontId="0" fillId="26" borderId="0" xfId="0" applyFill="1"/>
    <xf numFmtId="0" fontId="44" fillId="26" borderId="0" xfId="0" applyFont="1" applyFill="1"/>
    <xf numFmtId="0" fontId="0" fillId="20" borderId="0" xfId="0" applyFill="1"/>
    <xf numFmtId="3" fontId="43" fillId="0" borderId="12" xfId="0" applyNumberFormat="1" applyFont="1" applyBorder="1" applyAlignment="1" applyProtection="1">
      <alignment horizontal="center"/>
      <protection locked="0"/>
    </xf>
    <xf numFmtId="0" fontId="73" fillId="0" borderId="0" xfId="0" applyFont="1" applyAlignment="1">
      <alignment horizontal="left" vertical="center"/>
    </xf>
    <xf numFmtId="1" fontId="68" fillId="0" borderId="0" xfId="0" applyNumberFormat="1" applyFont="1" applyAlignment="1">
      <alignment horizontal="center" vertical="center"/>
    </xf>
    <xf numFmtId="0" fontId="48" fillId="0" borderId="25" xfId="289" applyFont="1" applyBorder="1"/>
    <xf numFmtId="3" fontId="68" fillId="0" borderId="38" xfId="0" applyNumberFormat="1" applyFont="1" applyBorder="1" applyAlignment="1">
      <alignment horizontal="center"/>
    </xf>
    <xf numFmtId="3" fontId="78" fillId="30" borderId="25" xfId="289" applyNumberFormat="1" applyFont="1" applyFill="1" applyBorder="1" applyAlignment="1">
      <alignment horizontal="center"/>
    </xf>
    <xf numFmtId="3" fontId="43" fillId="0" borderId="26" xfId="0" applyNumberFormat="1" applyFont="1" applyBorder="1" applyAlignment="1" applyProtection="1">
      <alignment horizontal="center"/>
      <protection locked="0"/>
    </xf>
    <xf numFmtId="3" fontId="68" fillId="0" borderId="40" xfId="289" applyNumberFormat="1" applyFont="1" applyBorder="1" applyAlignment="1">
      <alignment horizontal="center"/>
    </xf>
    <xf numFmtId="0" fontId="11" fillId="0" borderId="25" xfId="289" applyBorder="1"/>
    <xf numFmtId="3" fontId="78" fillId="30" borderId="42" xfId="289" applyNumberFormat="1" applyFont="1" applyFill="1" applyBorder="1" applyAlignment="1">
      <alignment horizontal="center"/>
    </xf>
    <xf numFmtId="0" fontId="48" fillId="0" borderId="44" xfId="289" applyFont="1" applyBorder="1"/>
    <xf numFmtId="3" fontId="68" fillId="0" borderId="46" xfId="289" applyNumberFormat="1" applyFont="1" applyBorder="1" applyAlignment="1">
      <alignment horizontal="center"/>
    </xf>
    <xf numFmtId="1" fontId="56" fillId="0" borderId="0" xfId="0" applyNumberFormat="1" applyFont="1" applyAlignment="1">
      <alignment horizontal="center" vertical="center"/>
    </xf>
    <xf numFmtId="179" fontId="78" fillId="0" borderId="25" xfId="289" applyNumberFormat="1" applyFont="1" applyBorder="1" applyAlignment="1">
      <alignment horizontal="left"/>
    </xf>
    <xf numFmtId="179" fontId="78" fillId="0" borderId="0" xfId="289" applyNumberFormat="1" applyFont="1" applyAlignment="1">
      <alignment horizontal="left"/>
    </xf>
    <xf numFmtId="1" fontId="45" fillId="0" borderId="0" xfId="0" applyNumberFormat="1" applyFont="1" applyAlignment="1">
      <alignment vertical="center" wrapText="1"/>
    </xf>
    <xf numFmtId="1" fontId="84" fillId="0" borderId="0" xfId="0" applyNumberFormat="1" applyFont="1" applyAlignment="1">
      <alignment horizontal="left" vertical="center"/>
    </xf>
    <xf numFmtId="1" fontId="68" fillId="0" borderId="0" xfId="0" applyNumberFormat="1" applyFont="1" applyAlignment="1">
      <alignment vertical="center" wrapText="1"/>
    </xf>
    <xf numFmtId="1" fontId="68" fillId="0" borderId="0" xfId="0" applyNumberFormat="1" applyFont="1" applyAlignment="1">
      <alignment horizontal="left" vertical="center" wrapText="1"/>
    </xf>
    <xf numFmtId="3" fontId="43" fillId="0" borderId="0" xfId="0" applyNumberFormat="1" applyFont="1" applyAlignment="1" applyProtection="1">
      <alignment horizontal="center"/>
      <protection locked="0"/>
    </xf>
    <xf numFmtId="1" fontId="85" fillId="0" borderId="0" xfId="0" applyNumberFormat="1" applyFont="1" applyAlignment="1">
      <alignment horizontal="left" vertical="center"/>
    </xf>
    <xf numFmtId="1" fontId="45" fillId="0" borderId="0" xfId="0" applyNumberFormat="1" applyFont="1" applyAlignment="1">
      <alignment horizontal="left" vertical="center"/>
    </xf>
    <xf numFmtId="0" fontId="19" fillId="0" borderId="0" xfId="0" applyFont="1"/>
    <xf numFmtId="3" fontId="0" fillId="0" borderId="0" xfId="0" applyNumberFormat="1"/>
    <xf numFmtId="0" fontId="39" fillId="26" borderId="0" xfId="0" applyFont="1" applyFill="1" applyAlignment="1">
      <alignment vertical="center"/>
    </xf>
    <xf numFmtId="0" fontId="86" fillId="26" borderId="0" xfId="0" applyFont="1" applyFill="1" applyAlignment="1">
      <alignment vertical="center"/>
    </xf>
    <xf numFmtId="0" fontId="87" fillId="0" borderId="0" xfId="0" applyFont="1"/>
    <xf numFmtId="0" fontId="56" fillId="0" borderId="0" xfId="602" applyFont="1" applyAlignment="1" applyProtection="1">
      <alignment vertical="center"/>
      <protection hidden="1"/>
    </xf>
    <xf numFmtId="0" fontId="56" fillId="0" borderId="34" xfId="602" applyFont="1" applyBorder="1" applyAlignment="1" applyProtection="1">
      <alignment vertical="center"/>
      <protection hidden="1"/>
    </xf>
    <xf numFmtId="0" fontId="50" fillId="0" borderId="13" xfId="602" applyFont="1" applyBorder="1" applyAlignment="1" applyProtection="1">
      <alignment horizontal="right" vertical="center"/>
      <protection hidden="1"/>
    </xf>
    <xf numFmtId="0" fontId="0" fillId="0" borderId="0" xfId="0" applyAlignment="1">
      <alignment horizontal="right"/>
    </xf>
    <xf numFmtId="3" fontId="56" fillId="0" borderId="0" xfId="290" applyNumberFormat="1" applyFont="1" applyAlignment="1" applyProtection="1">
      <alignment vertical="center" wrapText="1"/>
      <protection hidden="1"/>
    </xf>
    <xf numFmtId="3" fontId="50" fillId="0" borderId="0" xfId="290" applyNumberFormat="1" applyFont="1" applyAlignment="1" applyProtection="1">
      <alignment horizontal="right" vertical="center" wrapText="1"/>
      <protection hidden="1"/>
    </xf>
    <xf numFmtId="179" fontId="88" fillId="0" borderId="0" xfId="290" applyNumberFormat="1" applyFont="1" applyAlignment="1" applyProtection="1">
      <alignment horizontal="right" vertical="center" wrapText="1"/>
      <protection hidden="1"/>
    </xf>
    <xf numFmtId="3" fontId="56" fillId="0" borderId="48" xfId="290" applyNumberFormat="1" applyFont="1" applyBorder="1" applyAlignment="1" applyProtection="1">
      <alignment vertical="center" wrapText="1"/>
      <protection hidden="1"/>
    </xf>
    <xf numFmtId="3" fontId="56" fillId="0" borderId="48" xfId="290" applyNumberFormat="1" applyFont="1" applyBorder="1" applyAlignment="1" applyProtection="1">
      <alignment horizontal="right" vertical="center" wrapText="1"/>
      <protection hidden="1"/>
    </xf>
    <xf numFmtId="179" fontId="89" fillId="0" borderId="48" xfId="290" applyNumberFormat="1" applyFont="1" applyBorder="1" applyAlignment="1" applyProtection="1">
      <alignment horizontal="right" vertical="center" wrapText="1"/>
      <protection hidden="1"/>
    </xf>
    <xf numFmtId="3" fontId="56" fillId="0" borderId="0" xfId="290" applyNumberFormat="1" applyFont="1" applyAlignment="1" applyProtection="1">
      <alignment horizontal="right" vertical="center" wrapText="1"/>
      <protection hidden="1"/>
    </xf>
    <xf numFmtId="179" fontId="89" fillId="0" borderId="0" xfId="290" applyNumberFormat="1" applyFont="1" applyAlignment="1" applyProtection="1">
      <alignment horizontal="right" vertical="center" wrapText="1"/>
      <protection hidden="1"/>
    </xf>
    <xf numFmtId="3" fontId="56" fillId="0" borderId="37" xfId="290" applyNumberFormat="1" applyFont="1" applyBorder="1" applyAlignment="1" applyProtection="1">
      <alignment vertical="center" wrapText="1"/>
      <protection hidden="1"/>
    </xf>
    <xf numFmtId="3" fontId="56" fillId="0" borderId="37" xfId="290" applyNumberFormat="1" applyFont="1" applyBorder="1" applyAlignment="1" applyProtection="1">
      <alignment horizontal="right" vertical="center" wrapText="1"/>
      <protection hidden="1"/>
    </xf>
    <xf numFmtId="179" fontId="89" fillId="0" borderId="37" xfId="290" applyNumberFormat="1" applyFont="1" applyBorder="1" applyAlignment="1" applyProtection="1">
      <alignment horizontal="right" vertical="center" wrapText="1"/>
      <protection hidden="1"/>
    </xf>
    <xf numFmtId="3" fontId="56" fillId="0" borderId="49" xfId="290" applyNumberFormat="1" applyFont="1" applyBorder="1" applyAlignment="1" applyProtection="1">
      <alignment vertical="center" wrapText="1"/>
      <protection hidden="1"/>
    </xf>
    <xf numFmtId="3" fontId="56" fillId="0" borderId="49" xfId="290" applyNumberFormat="1" applyFont="1" applyBorder="1" applyAlignment="1" applyProtection="1">
      <alignment horizontal="right" vertical="center" wrapText="1"/>
      <protection hidden="1"/>
    </xf>
    <xf numFmtId="179" fontId="89" fillId="0" borderId="49" xfId="290" applyNumberFormat="1" applyFont="1" applyBorder="1" applyAlignment="1" applyProtection="1">
      <alignment horizontal="right" vertical="center" wrapText="1"/>
      <protection hidden="1"/>
    </xf>
    <xf numFmtId="3" fontId="56" fillId="0" borderId="25" xfId="290" applyNumberFormat="1" applyFont="1" applyBorder="1" applyAlignment="1" applyProtection="1">
      <alignment vertical="center" wrapText="1"/>
      <protection hidden="1"/>
    </xf>
    <xf numFmtId="3" fontId="56" fillId="0" borderId="25" xfId="290" applyNumberFormat="1" applyFont="1" applyBorder="1" applyAlignment="1" applyProtection="1">
      <alignment horizontal="right" vertical="center" wrapText="1"/>
      <protection hidden="1"/>
    </xf>
    <xf numFmtId="179" fontId="89" fillId="0" borderId="25" xfId="290" applyNumberFormat="1" applyFont="1" applyBorder="1" applyAlignment="1" applyProtection="1">
      <alignment horizontal="right" vertical="center" wrapText="1"/>
      <protection hidden="1"/>
    </xf>
    <xf numFmtId="3" fontId="56" fillId="26" borderId="0" xfId="290" applyNumberFormat="1" applyFont="1" applyFill="1" applyAlignment="1" applyProtection="1">
      <alignment vertical="center" wrapText="1"/>
      <protection hidden="1"/>
    </xf>
    <xf numFmtId="3" fontId="56" fillId="26" borderId="48" xfId="290" applyNumberFormat="1" applyFont="1" applyFill="1" applyBorder="1" applyAlignment="1" applyProtection="1">
      <alignment vertical="center" wrapText="1"/>
      <protection hidden="1"/>
    </xf>
    <xf numFmtId="3" fontId="50" fillId="0" borderId="37" xfId="290" applyNumberFormat="1" applyFont="1" applyBorder="1" applyAlignment="1" applyProtection="1">
      <alignment vertical="center" wrapText="1"/>
      <protection hidden="1"/>
    </xf>
    <xf numFmtId="3" fontId="50" fillId="0" borderId="37" xfId="290" applyNumberFormat="1" applyFont="1" applyBorder="1" applyAlignment="1" applyProtection="1">
      <alignment horizontal="right" vertical="center" wrapText="1"/>
      <protection hidden="1"/>
    </xf>
    <xf numFmtId="179" fontId="88" fillId="0" borderId="37" xfId="290" applyNumberFormat="1" applyFont="1" applyBorder="1" applyAlignment="1" applyProtection="1">
      <alignment horizontal="right" vertical="center" wrapText="1"/>
      <protection hidden="1"/>
    </xf>
    <xf numFmtId="3" fontId="90" fillId="0" borderId="0" xfId="290" applyNumberFormat="1" applyFont="1" applyAlignment="1" applyProtection="1">
      <alignment vertical="center" wrapText="1"/>
      <protection hidden="1"/>
    </xf>
    <xf numFmtId="3" fontId="81" fillId="0" borderId="0" xfId="0" applyNumberFormat="1" applyFont="1"/>
    <xf numFmtId="0" fontId="87" fillId="0" borderId="0" xfId="0" applyFont="1" applyAlignment="1">
      <alignment vertical="center"/>
    </xf>
    <xf numFmtId="166" fontId="44" fillId="0" borderId="0" xfId="677" applyNumberFormat="1" applyFont="1" applyProtection="1">
      <protection hidden="1"/>
    </xf>
    <xf numFmtId="166" fontId="27" fillId="0" borderId="0" xfId="677" applyNumberFormat="1" applyFont="1" applyProtection="1">
      <protection hidden="1"/>
    </xf>
    <xf numFmtId="0" fontId="27" fillId="0" borderId="0" xfId="677" applyFont="1" applyProtection="1">
      <protection hidden="1"/>
    </xf>
    <xf numFmtId="0" fontId="56" fillId="0" borderId="13" xfId="602" applyFont="1" applyBorder="1" applyAlignment="1" applyProtection="1">
      <alignment vertical="center"/>
      <protection hidden="1"/>
    </xf>
    <xf numFmtId="0" fontId="88" fillId="0" borderId="0" xfId="290" applyFont="1" applyAlignment="1" applyProtection="1">
      <alignment horizontal="right" vertical="top" wrapText="1"/>
      <protection hidden="1"/>
    </xf>
    <xf numFmtId="185" fontId="50" fillId="0" borderId="34" xfId="290" applyNumberFormat="1" applyFont="1" applyBorder="1" applyAlignment="1" applyProtection="1">
      <alignment horizontal="right" vertical="center" wrapText="1"/>
      <protection hidden="1"/>
    </xf>
    <xf numFmtId="179" fontId="88" fillId="0" borderId="34" xfId="290" applyNumberFormat="1" applyFont="1" applyBorder="1" applyAlignment="1" applyProtection="1">
      <alignment horizontal="right" vertical="center"/>
      <protection hidden="1"/>
    </xf>
    <xf numFmtId="185" fontId="50" fillId="0" borderId="0" xfId="290" applyNumberFormat="1" applyFont="1" applyAlignment="1" applyProtection="1">
      <alignment horizontal="right" vertical="center" wrapText="1"/>
      <protection hidden="1"/>
    </xf>
    <xf numFmtId="179" fontId="88" fillId="0" borderId="0" xfId="290" applyNumberFormat="1" applyFont="1" applyAlignment="1" applyProtection="1">
      <alignment horizontal="right" vertical="center"/>
      <protection hidden="1"/>
    </xf>
    <xf numFmtId="185" fontId="56" fillId="0" borderId="48" xfId="290" applyNumberFormat="1" applyFont="1" applyBorder="1" applyAlignment="1" applyProtection="1">
      <alignment horizontal="right" vertical="center" wrapText="1"/>
      <protection hidden="1"/>
    </xf>
    <xf numFmtId="3" fontId="56" fillId="0" borderId="50" xfId="290" applyNumberFormat="1" applyFont="1" applyBorder="1" applyAlignment="1" applyProtection="1">
      <alignment vertical="center" wrapText="1"/>
      <protection hidden="1"/>
    </xf>
    <xf numFmtId="185" fontId="56" fillId="0" borderId="50" xfId="290" applyNumberFormat="1" applyFont="1" applyBorder="1" applyAlignment="1" applyProtection="1">
      <alignment horizontal="right" vertical="center" wrapText="1"/>
      <protection hidden="1"/>
    </xf>
    <xf numFmtId="179" fontId="89" fillId="0" borderId="50" xfId="290" applyNumberFormat="1" applyFont="1" applyBorder="1" applyAlignment="1" applyProtection="1">
      <alignment horizontal="right" vertical="center" wrapText="1"/>
      <protection hidden="1"/>
    </xf>
    <xf numFmtId="185" fontId="56" fillId="0" borderId="25" xfId="290" applyNumberFormat="1" applyFont="1" applyBorder="1" applyAlignment="1" applyProtection="1">
      <alignment horizontal="right" vertical="center" wrapText="1"/>
      <protection hidden="1"/>
    </xf>
    <xf numFmtId="185" fontId="0" fillId="0" borderId="0" xfId="0" applyNumberFormat="1"/>
    <xf numFmtId="10" fontId="91" fillId="0" borderId="0" xfId="290" applyNumberFormat="1" applyFont="1" applyAlignment="1" applyProtection="1">
      <alignment horizontal="right" vertical="center"/>
      <protection hidden="1"/>
    </xf>
    <xf numFmtId="3" fontId="56" fillId="26" borderId="48" xfId="290" applyNumberFormat="1" applyFont="1" applyFill="1" applyBorder="1" applyAlignment="1" applyProtection="1">
      <alignment horizontal="right" vertical="center" wrapText="1"/>
      <protection hidden="1"/>
    </xf>
    <xf numFmtId="179" fontId="89" fillId="26" borderId="48" xfId="290" applyNumberFormat="1" applyFont="1" applyFill="1" applyBorder="1" applyAlignment="1" applyProtection="1">
      <alignment horizontal="right" vertical="center" wrapText="1"/>
      <protection hidden="1"/>
    </xf>
    <xf numFmtId="179" fontId="92" fillId="0" borderId="0" xfId="290" applyNumberFormat="1" applyFont="1" applyAlignment="1" applyProtection="1">
      <alignment vertical="center" wrapText="1"/>
      <protection hidden="1"/>
    </xf>
    <xf numFmtId="0" fontId="67" fillId="0" borderId="0" xfId="0" applyFont="1" applyAlignment="1">
      <alignment vertical="top"/>
    </xf>
    <xf numFmtId="0" fontId="55" fillId="0" borderId="13" xfId="602" applyFont="1" applyBorder="1" applyAlignment="1" applyProtection="1">
      <alignment vertical="center"/>
      <protection hidden="1"/>
    </xf>
    <xf numFmtId="0" fontId="50" fillId="0" borderId="33" xfId="602" applyFont="1" applyBorder="1" applyAlignment="1" applyProtection="1">
      <alignment horizontal="right" vertical="center"/>
      <protection hidden="1"/>
    </xf>
    <xf numFmtId="0" fontId="50" fillId="0" borderId="33" xfId="0" applyFont="1" applyBorder="1" applyAlignment="1">
      <alignment horizontal="right"/>
    </xf>
    <xf numFmtId="0" fontId="80" fillId="0" borderId="0" xfId="0" applyFont="1" applyAlignment="1">
      <alignment horizontal="left" indent="4"/>
    </xf>
    <xf numFmtId="3" fontId="88" fillId="0" borderId="0" xfId="290" applyNumberFormat="1" applyFont="1" applyAlignment="1" applyProtection="1">
      <alignment horizontal="right" vertical="center" wrapText="1"/>
      <protection hidden="1"/>
    </xf>
    <xf numFmtId="0" fontId="80" fillId="26" borderId="0" xfId="0" applyFont="1" applyFill="1" applyAlignment="1">
      <alignment horizontal="left" indent="4"/>
    </xf>
    <xf numFmtId="0" fontId="44" fillId="0" borderId="13" xfId="0" applyFont="1" applyBorder="1" applyAlignment="1">
      <alignment vertical="top"/>
    </xf>
    <xf numFmtId="3" fontId="50" fillId="0" borderId="13" xfId="290" applyNumberFormat="1" applyFont="1" applyBorder="1" applyAlignment="1" applyProtection="1">
      <alignment horizontal="right" vertical="center" wrapText="1"/>
      <protection hidden="1"/>
    </xf>
    <xf numFmtId="179" fontId="88" fillId="0" borderId="13" xfId="290" applyNumberFormat="1" applyFont="1" applyBorder="1" applyAlignment="1" applyProtection="1">
      <alignment horizontal="right" vertical="center" wrapText="1"/>
      <protection hidden="1"/>
    </xf>
    <xf numFmtId="3" fontId="93" fillId="0" borderId="0" xfId="290" applyNumberFormat="1" applyFont="1" applyAlignment="1" applyProtection="1">
      <alignment vertical="center" wrapText="1"/>
      <protection hidden="1"/>
    </xf>
    <xf numFmtId="3" fontId="93" fillId="0" borderId="0" xfId="290" applyNumberFormat="1" applyFont="1" applyAlignment="1" applyProtection="1">
      <alignment horizontal="right" vertical="center" wrapText="1"/>
      <protection hidden="1"/>
    </xf>
    <xf numFmtId="179" fontId="94" fillId="0" borderId="0" xfId="290" applyNumberFormat="1" applyFont="1" applyAlignment="1" applyProtection="1">
      <alignment horizontal="right" vertical="center" wrapText="1"/>
      <protection hidden="1"/>
    </xf>
    <xf numFmtId="179" fontId="94" fillId="0" borderId="0" xfId="290" applyNumberFormat="1" applyFont="1" applyAlignment="1" applyProtection="1">
      <alignment vertical="center" wrapText="1"/>
      <protection hidden="1"/>
    </xf>
    <xf numFmtId="3" fontId="40" fillId="0" borderId="0" xfId="0" applyNumberFormat="1" applyFont="1"/>
    <xf numFmtId="0" fontId="40" fillId="0" borderId="0" xfId="0" applyFont="1" applyAlignment="1">
      <alignment horizontal="center" vertical="top"/>
    </xf>
    <xf numFmtId="0" fontId="47" fillId="0" borderId="0" xfId="0" applyFont="1" applyAlignment="1">
      <alignment horizontal="left" vertical="top"/>
    </xf>
    <xf numFmtId="0" fontId="95" fillId="26" borderId="0" xfId="0" applyFont="1" applyFill="1" applyAlignment="1">
      <alignment horizontal="center" vertical="top" wrapText="1"/>
    </xf>
    <xf numFmtId="0" fontId="95" fillId="26" borderId="0" xfId="0" applyFont="1" applyFill="1"/>
    <xf numFmtId="3" fontId="95" fillId="26" borderId="0" xfId="0" applyNumberFormat="1" applyFont="1" applyFill="1" applyAlignment="1">
      <alignment horizontal="right"/>
    </xf>
    <xf numFmtId="0" fontId="95" fillId="26" borderId="0" xfId="0" applyFont="1" applyFill="1" applyAlignment="1">
      <alignment horizontal="right"/>
    </xf>
    <xf numFmtId="3" fontId="47" fillId="26" borderId="0" xfId="0" applyNumberFormat="1" applyFont="1" applyFill="1" applyAlignment="1">
      <alignment horizontal="right"/>
    </xf>
    <xf numFmtId="0" fontId="47" fillId="26" borderId="0" xfId="0" applyFont="1" applyFill="1" applyAlignment="1">
      <alignment horizontal="right"/>
    </xf>
    <xf numFmtId="0" fontId="95" fillId="26" borderId="0" xfId="0" applyFont="1" applyFill="1" applyAlignment="1">
      <alignment horizontal="left"/>
    </xf>
    <xf numFmtId="3" fontId="40" fillId="26" borderId="51" xfId="0" applyNumberFormat="1" applyFont="1" applyFill="1" applyBorder="1" applyAlignment="1">
      <alignment horizontal="right"/>
    </xf>
    <xf numFmtId="3" fontId="47" fillId="26" borderId="51" xfId="0" applyNumberFormat="1" applyFont="1" applyFill="1" applyBorder="1"/>
    <xf numFmtId="0" fontId="47" fillId="26" borderId="51" xfId="0" applyFont="1" applyFill="1" applyBorder="1"/>
    <xf numFmtId="3" fontId="81" fillId="26" borderId="51" xfId="0" applyNumberFormat="1" applyFont="1" applyFill="1" applyBorder="1" applyAlignment="1">
      <alignment horizontal="right"/>
    </xf>
    <xf numFmtId="3" fontId="49" fillId="26" borderId="51" xfId="0" applyNumberFormat="1" applyFont="1" applyFill="1" applyBorder="1"/>
    <xf numFmtId="0" fontId="49" fillId="26" borderId="51" xfId="0" applyFont="1" applyFill="1" applyBorder="1"/>
    <xf numFmtId="3" fontId="81" fillId="26" borderId="51" xfId="0" applyNumberFormat="1" applyFont="1" applyFill="1" applyBorder="1"/>
    <xf numFmtId="0" fontId="81" fillId="26" borderId="51" xfId="0" applyFont="1" applyFill="1" applyBorder="1"/>
    <xf numFmtId="0" fontId="40" fillId="26" borderId="51" xfId="0" applyFont="1" applyFill="1" applyBorder="1"/>
    <xf numFmtId="0" fontId="50" fillId="0" borderId="0" xfId="602" applyFont="1" applyAlignment="1" applyProtection="1">
      <alignment vertical="center"/>
      <protection hidden="1"/>
    </xf>
    <xf numFmtId="0" fontId="50" fillId="0" borderId="13" xfId="602" applyFont="1" applyBorder="1" applyAlignment="1" applyProtection="1">
      <alignment horizontal="center" vertical="center"/>
      <protection hidden="1"/>
    </xf>
    <xf numFmtId="0" fontId="50" fillId="0" borderId="0" xfId="602" applyFont="1" applyAlignment="1" applyProtection="1">
      <alignment vertical="center" wrapText="1"/>
      <protection hidden="1"/>
    </xf>
    <xf numFmtId="185" fontId="50" fillId="0" borderId="0" xfId="602" applyNumberFormat="1" applyFont="1" applyAlignment="1" applyProtection="1">
      <alignment horizontal="right" vertical="center" wrapText="1"/>
      <protection hidden="1"/>
    </xf>
    <xf numFmtId="179" fontId="88" fillId="0" borderId="0" xfId="2" applyNumberFormat="1" applyFont="1" applyBorder="1" applyAlignment="1" applyProtection="1">
      <alignment horizontal="right" vertical="center"/>
      <protection hidden="1"/>
    </xf>
    <xf numFmtId="3" fontId="56" fillId="0" borderId="48" xfId="602" applyNumberFormat="1" applyFont="1" applyBorder="1" applyAlignment="1" applyProtection="1">
      <alignment vertical="center" wrapText="1"/>
      <protection hidden="1"/>
    </xf>
    <xf numFmtId="186" fontId="56" fillId="0" borderId="48" xfId="0" applyNumberFormat="1" applyFont="1" applyBorder="1" applyAlignment="1" applyProtection="1">
      <alignment horizontal="right" wrapText="1"/>
      <protection hidden="1"/>
    </xf>
    <xf numFmtId="179" fontId="89" fillId="0" borderId="48" xfId="602" applyNumberFormat="1" applyFont="1" applyBorder="1" applyAlignment="1" applyProtection="1">
      <alignment horizontal="right" vertical="center" wrapText="1"/>
      <protection hidden="1"/>
    </xf>
    <xf numFmtId="3" fontId="56" fillId="0" borderId="48" xfId="602" applyNumberFormat="1" applyFont="1" applyBorder="1" applyAlignment="1" applyProtection="1">
      <alignment horizontal="right" vertical="center" wrapText="1"/>
      <protection hidden="1"/>
    </xf>
    <xf numFmtId="0" fontId="50" fillId="0" borderId="48" xfId="602" applyFont="1" applyBorder="1" applyAlignment="1" applyProtection="1">
      <alignment vertical="center" wrapText="1"/>
      <protection hidden="1"/>
    </xf>
    <xf numFmtId="185" fontId="50" fillId="0" borderId="48" xfId="602" applyNumberFormat="1" applyFont="1" applyBorder="1" applyAlignment="1" applyProtection="1">
      <alignment horizontal="right" vertical="center" wrapText="1"/>
      <protection hidden="1"/>
    </xf>
    <xf numFmtId="179" fontId="88" fillId="0" borderId="48" xfId="602" applyNumberFormat="1" applyFont="1" applyBorder="1" applyAlignment="1" applyProtection="1">
      <alignment horizontal="right" vertical="center"/>
      <protection hidden="1"/>
    </xf>
    <xf numFmtId="179" fontId="88" fillId="0" borderId="0" xfId="602" applyNumberFormat="1" applyFont="1" applyAlignment="1" applyProtection="1">
      <alignment horizontal="right" vertical="center"/>
      <protection hidden="1"/>
    </xf>
    <xf numFmtId="3" fontId="56" fillId="0" borderId="50" xfId="602" applyNumberFormat="1" applyFont="1" applyBorder="1" applyAlignment="1" applyProtection="1">
      <alignment vertical="center" wrapText="1"/>
      <protection hidden="1"/>
    </xf>
    <xf numFmtId="186" fontId="56" fillId="0" borderId="50" xfId="0" applyNumberFormat="1" applyFont="1" applyBorder="1" applyAlignment="1" applyProtection="1">
      <alignment horizontal="right" wrapText="1"/>
      <protection hidden="1"/>
    </xf>
    <xf numFmtId="179" fontId="89" fillId="0" borderId="50" xfId="602" applyNumberFormat="1" applyFont="1" applyBorder="1" applyAlignment="1" applyProtection="1">
      <alignment horizontal="right" vertical="center" wrapText="1"/>
      <protection hidden="1"/>
    </xf>
    <xf numFmtId="3" fontId="56" fillId="0" borderId="25" xfId="602" applyNumberFormat="1" applyFont="1" applyBorder="1" applyAlignment="1" applyProtection="1">
      <alignment vertical="center" wrapText="1"/>
      <protection hidden="1"/>
    </xf>
    <xf numFmtId="186" fontId="56" fillId="0" borderId="25" xfId="0" applyNumberFormat="1" applyFont="1" applyBorder="1" applyAlignment="1" applyProtection="1">
      <alignment horizontal="right" wrapText="1"/>
      <protection hidden="1"/>
    </xf>
    <xf numFmtId="179" fontId="89" fillId="0" borderId="25" xfId="602" applyNumberFormat="1" applyFont="1" applyBorder="1" applyAlignment="1" applyProtection="1">
      <alignment horizontal="right" vertical="center" wrapText="1"/>
      <protection hidden="1"/>
    </xf>
    <xf numFmtId="0" fontId="87" fillId="0" borderId="0" xfId="0" applyFont="1" applyAlignment="1">
      <alignment vertical="top"/>
    </xf>
    <xf numFmtId="0" fontId="96" fillId="0" borderId="0" xfId="677" applyFont="1" applyProtection="1">
      <protection hidden="1"/>
    </xf>
    <xf numFmtId="0" fontId="97" fillId="0" borderId="13" xfId="602" applyFont="1" applyBorder="1" applyAlignment="1" applyProtection="1">
      <alignment horizontal="center" vertical="center"/>
      <protection hidden="1"/>
    </xf>
    <xf numFmtId="0" fontId="56" fillId="0" borderId="0" xfId="602" applyFont="1" applyAlignment="1" applyProtection="1">
      <alignment vertical="center" wrapText="1"/>
      <protection hidden="1"/>
    </xf>
    <xf numFmtId="185" fontId="50" fillId="0" borderId="0" xfId="602" applyNumberFormat="1" applyFont="1" applyAlignment="1" applyProtection="1">
      <alignment horizontal="right" vertical="center"/>
      <protection hidden="1"/>
    </xf>
    <xf numFmtId="179" fontId="50" fillId="0" borderId="0" xfId="602" applyNumberFormat="1" applyFont="1" applyAlignment="1" applyProtection="1">
      <alignment horizontal="right" vertical="center"/>
      <protection hidden="1"/>
    </xf>
    <xf numFmtId="185" fontId="50" fillId="0" borderId="37" xfId="602" applyNumberFormat="1" applyFont="1" applyBorder="1" applyAlignment="1" applyProtection="1">
      <alignment horizontal="right" vertical="center"/>
      <protection hidden="1"/>
    </xf>
    <xf numFmtId="186" fontId="56" fillId="0" borderId="25" xfId="0" applyNumberFormat="1" applyFont="1" applyBorder="1" applyAlignment="1" applyProtection="1">
      <alignment horizontal="right"/>
      <protection hidden="1"/>
    </xf>
    <xf numFmtId="179" fontId="56" fillId="0" borderId="50" xfId="0" applyNumberFormat="1" applyFont="1" applyBorder="1" applyAlignment="1" applyProtection="1">
      <alignment horizontal="right"/>
      <protection hidden="1"/>
    </xf>
    <xf numFmtId="3" fontId="90" fillId="0" borderId="0" xfId="602" applyNumberFormat="1" applyFont="1" applyAlignment="1" applyProtection="1">
      <alignment vertical="center" wrapText="1"/>
      <protection hidden="1"/>
    </xf>
    <xf numFmtId="179" fontId="90" fillId="0" borderId="0" xfId="602" applyNumberFormat="1" applyFont="1" applyAlignment="1" applyProtection="1">
      <alignment vertical="center" wrapText="1"/>
      <protection hidden="1"/>
    </xf>
    <xf numFmtId="179" fontId="90" fillId="0" borderId="0" xfId="602" applyNumberFormat="1" applyFont="1" applyAlignment="1" applyProtection="1">
      <alignment horizontal="right" vertical="center" wrapText="1"/>
      <protection hidden="1"/>
    </xf>
    <xf numFmtId="186" fontId="56" fillId="0" borderId="48" xfId="0" applyNumberFormat="1" applyFont="1" applyBorder="1" applyProtection="1">
      <protection hidden="1"/>
    </xf>
    <xf numFmtId="179" fontId="89" fillId="0" borderId="48" xfId="0" applyNumberFormat="1" applyFont="1" applyBorder="1" applyAlignment="1" applyProtection="1">
      <alignment horizontal="right"/>
      <protection hidden="1"/>
    </xf>
    <xf numFmtId="186" fontId="56" fillId="0" borderId="25" xfId="0" applyNumberFormat="1" applyFont="1" applyBorder="1" applyProtection="1">
      <protection hidden="1"/>
    </xf>
    <xf numFmtId="179" fontId="89" fillId="0" borderId="25" xfId="0" applyNumberFormat="1" applyFont="1" applyBorder="1" applyAlignment="1" applyProtection="1">
      <alignment horizontal="right"/>
      <protection hidden="1"/>
    </xf>
    <xf numFmtId="0" fontId="50" fillId="0" borderId="0" xfId="677" applyFont="1" applyProtection="1">
      <protection hidden="1"/>
    </xf>
    <xf numFmtId="0" fontId="60" fillId="0" borderId="0" xfId="0" applyFont="1"/>
    <xf numFmtId="0" fontId="78" fillId="0" borderId="0" xfId="0" applyFont="1"/>
    <xf numFmtId="0" fontId="98" fillId="0" borderId="0" xfId="0" applyFont="1"/>
    <xf numFmtId="17" fontId="78" fillId="0" borderId="0" xfId="0" applyNumberFormat="1" applyFont="1"/>
    <xf numFmtId="3" fontId="60" fillId="0" borderId="0" xfId="0" applyNumberFormat="1" applyFont="1"/>
    <xf numFmtId="0" fontId="37" fillId="0" borderId="0" xfId="0" applyFont="1"/>
    <xf numFmtId="3" fontId="78" fillId="0" borderId="0" xfId="0" applyNumberFormat="1" applyFont="1"/>
    <xf numFmtId="0" fontId="78" fillId="31" borderId="24" xfId="0" applyFont="1" applyFill="1" applyBorder="1" applyAlignment="1">
      <alignment horizontal="center" vertical="center"/>
    </xf>
    <xf numFmtId="188" fontId="83" fillId="0" borderId="0" xfId="1" applyNumberFormat="1" applyFont="1" applyBorder="1" applyProtection="1"/>
    <xf numFmtId="188" fontId="0" fillId="0" borderId="12" xfId="1" applyNumberFormat="1" applyFont="1" applyBorder="1" applyProtection="1"/>
    <xf numFmtId="188" fontId="0" fillId="0" borderId="0" xfId="1" applyNumberFormat="1" applyFont="1" applyBorder="1" applyProtection="1"/>
    <xf numFmtId="0" fontId="11" fillId="0" borderId="12" xfId="0" applyFont="1" applyBorder="1"/>
    <xf numFmtId="0" fontId="0" fillId="0" borderId="12" xfId="0" applyBorder="1"/>
    <xf numFmtId="3" fontId="0" fillId="0" borderId="12" xfId="0" applyNumberFormat="1" applyBorder="1"/>
    <xf numFmtId="188" fontId="0" fillId="0" borderId="12" xfId="0" applyNumberFormat="1" applyBorder="1"/>
    <xf numFmtId="9" fontId="0" fillId="0" borderId="12" xfId="0" applyNumberFormat="1" applyBorder="1"/>
    <xf numFmtId="189" fontId="0" fillId="0" borderId="12" xfId="0" applyNumberFormat="1" applyBorder="1"/>
    <xf numFmtId="189" fontId="0" fillId="0" borderId="0" xfId="0" applyNumberFormat="1"/>
    <xf numFmtId="188" fontId="0" fillId="0" borderId="0" xfId="0" applyNumberFormat="1"/>
    <xf numFmtId="185" fontId="44" fillId="0" borderId="0" xfId="677" applyNumberFormat="1" applyFont="1" applyProtection="1">
      <protection hidden="1"/>
    </xf>
    <xf numFmtId="185" fontId="27" fillId="0" borderId="0" xfId="677" applyNumberFormat="1" applyFont="1" applyProtection="1">
      <protection hidden="1"/>
    </xf>
    <xf numFmtId="1" fontId="48" fillId="0" borderId="13" xfId="602" applyNumberFormat="1" applyFont="1" applyBorder="1" applyAlignment="1" applyProtection="1">
      <alignment horizontal="right" vertical="center"/>
      <protection hidden="1"/>
    </xf>
    <xf numFmtId="49" fontId="50" fillId="0" borderId="0" xfId="290" applyNumberFormat="1" applyFont="1" applyAlignment="1" applyProtection="1">
      <alignment vertical="center" wrapText="1"/>
      <protection hidden="1"/>
    </xf>
    <xf numFmtId="49" fontId="50" fillId="0" borderId="37" xfId="290" applyNumberFormat="1" applyFont="1" applyBorder="1" applyAlignment="1" applyProtection="1">
      <alignment vertical="center" wrapText="1"/>
      <protection hidden="1"/>
    </xf>
    <xf numFmtId="185" fontId="50" fillId="0" borderId="37" xfId="602" applyNumberFormat="1" applyFont="1" applyBorder="1" applyAlignment="1" applyProtection="1">
      <alignment horizontal="right" vertical="center" wrapText="1"/>
      <protection hidden="1"/>
    </xf>
    <xf numFmtId="185" fontId="56" fillId="0" borderId="50" xfId="602" applyNumberFormat="1" applyFont="1" applyBorder="1" applyAlignment="1" applyProtection="1">
      <alignment horizontal="right" vertical="center" wrapText="1"/>
      <protection hidden="1"/>
    </xf>
    <xf numFmtId="3" fontId="50" fillId="0" borderId="48" xfId="290" applyNumberFormat="1" applyFont="1" applyBorder="1" applyAlignment="1" applyProtection="1">
      <alignment vertical="center" wrapText="1"/>
      <protection hidden="1"/>
    </xf>
    <xf numFmtId="3" fontId="78" fillId="26" borderId="0" xfId="0" applyNumberFormat="1" applyFont="1" applyFill="1" applyAlignment="1">
      <alignment horizontal="right" vertical="center"/>
    </xf>
    <xf numFmtId="3" fontId="56" fillId="0" borderId="52" xfId="290" applyNumberFormat="1" applyFont="1" applyBorder="1" applyAlignment="1" applyProtection="1">
      <alignment vertical="center" wrapText="1"/>
      <protection hidden="1"/>
    </xf>
    <xf numFmtId="185" fontId="56" fillId="0" borderId="48" xfId="602" applyNumberFormat="1" applyFont="1" applyBorder="1" applyAlignment="1" applyProtection="1">
      <alignment horizontal="right" vertical="center" wrapText="1"/>
      <protection hidden="1"/>
    </xf>
    <xf numFmtId="0" fontId="96" fillId="0" borderId="0" xfId="677" applyFont="1" applyAlignment="1" applyProtection="1">
      <alignment horizontal="right"/>
      <protection hidden="1"/>
    </xf>
    <xf numFmtId="0" fontId="27" fillId="0" borderId="0" xfId="677" applyFont="1" applyAlignment="1" applyProtection="1">
      <alignment horizontal="right"/>
      <protection hidden="1"/>
    </xf>
    <xf numFmtId="49" fontId="56" fillId="0" borderId="0" xfId="602" applyNumberFormat="1" applyFont="1" applyAlignment="1" applyProtection="1">
      <alignment vertical="center" wrapText="1"/>
      <protection hidden="1"/>
    </xf>
    <xf numFmtId="3" fontId="56" fillId="0" borderId="0" xfId="602" applyNumberFormat="1" applyFont="1" applyAlignment="1" applyProtection="1">
      <alignment vertical="center" wrapText="1"/>
      <protection hidden="1"/>
    </xf>
    <xf numFmtId="185" fontId="56" fillId="0" borderId="0" xfId="602" applyNumberFormat="1" applyFont="1" applyAlignment="1" applyProtection="1">
      <alignment horizontal="right" vertical="center" wrapText="1"/>
      <protection hidden="1"/>
    </xf>
    <xf numFmtId="3" fontId="56" fillId="0" borderId="0" xfId="602" applyNumberFormat="1" applyFont="1" applyAlignment="1" applyProtection="1">
      <alignment horizontal="right" vertical="center" wrapText="1"/>
      <protection hidden="1"/>
    </xf>
    <xf numFmtId="179" fontId="50" fillId="0" borderId="0" xfId="602" applyNumberFormat="1" applyFont="1" applyAlignment="1" applyProtection="1">
      <alignment horizontal="right" vertical="center" wrapText="1"/>
      <protection hidden="1"/>
    </xf>
    <xf numFmtId="179" fontId="56" fillId="0" borderId="48" xfId="290" applyNumberFormat="1" applyFont="1" applyBorder="1" applyAlignment="1" applyProtection="1">
      <alignment horizontal="right" vertical="center" wrapText="1"/>
      <protection hidden="1"/>
    </xf>
    <xf numFmtId="3" fontId="56" fillId="0" borderId="50" xfId="290" applyNumberFormat="1" applyFont="1" applyBorder="1" applyAlignment="1" applyProtection="1">
      <alignment horizontal="right" vertical="center" wrapText="1"/>
      <protection hidden="1"/>
    </xf>
    <xf numFmtId="179" fontId="56" fillId="0" borderId="50" xfId="290" applyNumberFormat="1" applyFont="1" applyBorder="1" applyAlignment="1" applyProtection="1">
      <alignment horizontal="right" vertical="center" wrapText="1"/>
      <protection hidden="1"/>
    </xf>
    <xf numFmtId="3" fontId="95" fillId="0" borderId="0" xfId="290" applyNumberFormat="1" applyFont="1" applyAlignment="1" applyProtection="1">
      <alignment vertical="center"/>
      <protection hidden="1"/>
    </xf>
    <xf numFmtId="0" fontId="47" fillId="0" borderId="0" xfId="0" applyFont="1" applyAlignment="1">
      <alignment horizontal="center"/>
    </xf>
    <xf numFmtId="3" fontId="95" fillId="0" borderId="0" xfId="290" applyNumberFormat="1" applyFont="1" applyAlignment="1" applyProtection="1">
      <alignment vertical="center" wrapText="1"/>
      <protection hidden="1"/>
    </xf>
    <xf numFmtId="0" fontId="86" fillId="0" borderId="0" xfId="0" applyFont="1"/>
    <xf numFmtId="1" fontId="0" fillId="0" borderId="0" xfId="0" applyNumberFormat="1"/>
    <xf numFmtId="1" fontId="56" fillId="0" borderId="0" xfId="602" applyNumberFormat="1" applyFont="1" applyAlignment="1" applyProtection="1">
      <alignment vertical="center"/>
      <protection hidden="1"/>
    </xf>
    <xf numFmtId="3" fontId="88" fillId="0" borderId="0" xfId="290" applyNumberFormat="1" applyFont="1" applyAlignment="1" applyProtection="1">
      <alignment vertical="center" wrapText="1"/>
      <protection hidden="1"/>
    </xf>
    <xf numFmtId="3" fontId="91" fillId="0" borderId="0" xfId="290" applyNumberFormat="1" applyFont="1" applyAlignment="1" applyProtection="1">
      <alignment vertical="center" wrapText="1"/>
      <protection hidden="1"/>
    </xf>
    <xf numFmtId="185" fontId="56" fillId="0" borderId="0" xfId="290" applyNumberFormat="1" applyFont="1" applyAlignment="1" applyProtection="1">
      <alignment vertical="center"/>
      <protection hidden="1"/>
    </xf>
    <xf numFmtId="185" fontId="50" fillId="0" borderId="0" xfId="290" applyNumberFormat="1" applyFont="1" applyAlignment="1" applyProtection="1">
      <alignment vertical="center"/>
      <protection hidden="1"/>
    </xf>
    <xf numFmtId="0" fontId="11" fillId="0" borderId="0" xfId="290"/>
    <xf numFmtId="0" fontId="87" fillId="26" borderId="0" xfId="0" applyFont="1" applyFill="1" applyAlignment="1">
      <alignment vertical="center"/>
    </xf>
    <xf numFmtId="0" fontId="82" fillId="26" borderId="0" xfId="0" applyFont="1" applyFill="1" applyAlignment="1">
      <alignment vertical="center"/>
    </xf>
    <xf numFmtId="0" fontId="55" fillId="0" borderId="13" xfId="388" applyFont="1" applyBorder="1" applyAlignment="1" applyProtection="1">
      <alignment horizontal="center" vertical="center"/>
      <protection hidden="1"/>
    </xf>
    <xf numFmtId="0" fontId="100" fillId="0" borderId="33" xfId="388" applyFont="1" applyBorder="1" applyAlignment="1" applyProtection="1">
      <alignment horizontal="left" vertical="center"/>
      <protection hidden="1"/>
    </xf>
    <xf numFmtId="0" fontId="100" fillId="0" borderId="33" xfId="388" applyFont="1" applyBorder="1" applyAlignment="1" applyProtection="1">
      <alignment horizontal="center" vertical="center"/>
      <protection hidden="1"/>
    </xf>
    <xf numFmtId="0" fontId="67" fillId="0" borderId="53" xfId="602" applyFont="1" applyBorder="1" applyAlignment="1" applyProtection="1">
      <alignment horizontal="right" vertical="center" wrapText="1" indent="1"/>
      <protection hidden="1"/>
    </xf>
    <xf numFmtId="4" fontId="66" fillId="29" borderId="53" xfId="602" applyNumberFormat="1" applyFont="1" applyFill="1" applyBorder="1" applyAlignment="1" applyProtection="1">
      <alignment horizontal="center" vertical="center"/>
      <protection hidden="1"/>
    </xf>
    <xf numFmtId="4" fontId="66" fillId="29" borderId="54" xfId="602" applyNumberFormat="1" applyFont="1" applyFill="1" applyBorder="1" applyAlignment="1" applyProtection="1">
      <alignment horizontal="center" vertical="center"/>
      <protection hidden="1"/>
    </xf>
    <xf numFmtId="10" fontId="66" fillId="29" borderId="54" xfId="290" applyNumberFormat="1" applyFont="1" applyFill="1" applyBorder="1" applyAlignment="1" applyProtection="1">
      <alignment horizontal="center" vertical="center"/>
      <protection hidden="1"/>
    </xf>
    <xf numFmtId="10" fontId="66" fillId="29" borderId="0" xfId="290" applyNumberFormat="1" applyFont="1" applyFill="1" applyAlignment="1" applyProtection="1">
      <alignment horizontal="center" vertical="center"/>
      <protection hidden="1"/>
    </xf>
    <xf numFmtId="0" fontId="48" fillId="26" borderId="0" xfId="0" applyFont="1" applyFill="1" applyAlignment="1">
      <alignment vertical="center"/>
    </xf>
    <xf numFmtId="0" fontId="101" fillId="0" borderId="13" xfId="602" applyFont="1" applyBorder="1" applyAlignment="1" applyProtection="1">
      <alignment vertical="center"/>
      <protection hidden="1"/>
    </xf>
    <xf numFmtId="0" fontId="101" fillId="0" borderId="0" xfId="602" applyFont="1" applyAlignment="1" applyProtection="1">
      <alignment vertical="center" wrapText="1"/>
      <protection hidden="1"/>
    </xf>
    <xf numFmtId="4" fontId="100" fillId="26" borderId="0" xfId="602" applyNumberFormat="1" applyFont="1" applyFill="1" applyAlignment="1" applyProtection="1">
      <alignment horizontal="center" vertical="center"/>
      <protection hidden="1"/>
    </xf>
    <xf numFmtId="10" fontId="100" fillId="26" borderId="0" xfId="602" applyNumberFormat="1" applyFont="1" applyFill="1" applyAlignment="1" applyProtection="1">
      <alignment horizontal="center" vertical="center"/>
      <protection hidden="1"/>
    </xf>
    <xf numFmtId="0" fontId="77" fillId="0" borderId="0" xfId="0" applyFont="1" applyAlignment="1">
      <alignment horizontal="center" vertical="center"/>
    </xf>
    <xf numFmtId="0" fontId="90" fillId="0" borderId="0" xfId="602" applyFont="1" applyAlignment="1" applyProtection="1">
      <alignment vertical="center" wrapText="1"/>
      <protection hidden="1"/>
    </xf>
    <xf numFmtId="4" fontId="91" fillId="0" borderId="0" xfId="602" applyNumberFormat="1" applyFont="1" applyAlignment="1" applyProtection="1">
      <alignment horizontal="center" vertical="center"/>
      <protection hidden="1"/>
    </xf>
    <xf numFmtId="10" fontId="91" fillId="0" borderId="0" xfId="602" applyNumberFormat="1" applyFont="1" applyAlignment="1" applyProtection="1">
      <alignment horizontal="center" vertical="center"/>
      <protection hidden="1"/>
    </xf>
    <xf numFmtId="0" fontId="55" fillId="0" borderId="0" xfId="602" applyFont="1" applyAlignment="1" applyProtection="1">
      <alignment vertical="center" wrapText="1"/>
      <protection hidden="1"/>
    </xf>
    <xf numFmtId="4" fontId="102" fillId="0" borderId="0" xfId="602" applyNumberFormat="1" applyFont="1" applyAlignment="1" applyProtection="1">
      <alignment horizontal="center" vertical="center"/>
      <protection hidden="1"/>
    </xf>
    <xf numFmtId="4" fontId="51" fillId="0" borderId="55" xfId="602" applyNumberFormat="1" applyFont="1" applyBorder="1" applyAlignment="1" applyProtection="1">
      <alignment horizontal="center" vertical="center"/>
      <protection hidden="1"/>
    </xf>
    <xf numFmtId="0" fontId="91" fillId="0" borderId="0" xfId="602" applyFont="1" applyAlignment="1" applyProtection="1">
      <alignment vertical="center" wrapText="1"/>
      <protection hidden="1"/>
    </xf>
    <xf numFmtId="0" fontId="44" fillId="0" borderId="0" xfId="388" applyFont="1"/>
    <xf numFmtId="0" fontId="103" fillId="0" borderId="0" xfId="0" applyFont="1"/>
    <xf numFmtId="0" fontId="66" fillId="29" borderId="53" xfId="602" applyFont="1" applyFill="1" applyBorder="1" applyAlignment="1" applyProtection="1">
      <alignment vertical="center" wrapText="1"/>
      <protection hidden="1"/>
    </xf>
    <xf numFmtId="189" fontId="57" fillId="29" borderId="57" xfId="602" applyNumberFormat="1" applyFont="1" applyFill="1" applyBorder="1" applyAlignment="1" applyProtection="1">
      <alignment horizontal="center" vertical="center"/>
      <protection hidden="1"/>
    </xf>
    <xf numFmtId="189" fontId="57" fillId="29" borderId="58" xfId="602" applyNumberFormat="1" applyFont="1" applyFill="1" applyBorder="1" applyAlignment="1" applyProtection="1">
      <alignment horizontal="center" vertical="center"/>
      <protection hidden="1"/>
    </xf>
    <xf numFmtId="0" fontId="79" fillId="29" borderId="53" xfId="602" applyFont="1" applyFill="1" applyBorder="1" applyAlignment="1" applyProtection="1">
      <alignment horizontal="left" vertical="center" wrapText="1"/>
      <protection hidden="1"/>
    </xf>
    <xf numFmtId="0" fontId="57" fillId="29" borderId="59" xfId="0" applyFont="1" applyFill="1" applyBorder="1" applyAlignment="1">
      <alignment horizontal="center" vertical="center"/>
    </xf>
    <xf numFmtId="189" fontId="57" fillId="29" borderId="53" xfId="602" applyNumberFormat="1" applyFont="1" applyFill="1" applyBorder="1" applyAlignment="1" applyProtection="1">
      <alignment horizontal="center" vertical="center"/>
      <protection hidden="1"/>
    </xf>
    <xf numFmtId="0" fontId="79" fillId="29" borderId="53" xfId="602" applyFont="1" applyFill="1" applyBorder="1" applyAlignment="1" applyProtection="1">
      <alignment vertical="center" wrapText="1"/>
      <protection hidden="1"/>
    </xf>
    <xf numFmtId="0" fontId="80" fillId="0" borderId="0" xfId="0" applyFont="1" applyAlignment="1">
      <alignment vertical="top" wrapText="1"/>
    </xf>
    <xf numFmtId="0" fontId="102" fillId="0" borderId="13" xfId="0" applyFont="1" applyBorder="1"/>
    <xf numFmtId="1" fontId="55" fillId="0" borderId="13" xfId="0" applyNumberFormat="1" applyFont="1" applyBorder="1" applyAlignment="1">
      <alignment horizontal="center"/>
    </xf>
    <xf numFmtId="0" fontId="71" fillId="0" borderId="0" xfId="0" applyFont="1" applyAlignment="1">
      <alignment horizontal="right" vertical="center"/>
    </xf>
    <xf numFmtId="0" fontId="99" fillId="0" borderId="0" xfId="0" applyFont="1" applyAlignment="1">
      <alignment horizontal="left" vertical="center" wrapText="1"/>
    </xf>
    <xf numFmtId="4" fontId="99" fillId="0" borderId="0" xfId="0" applyNumberFormat="1" applyFont="1" applyAlignment="1">
      <alignment horizontal="center" vertical="center" wrapText="1"/>
    </xf>
    <xf numFmtId="49" fontId="87" fillId="26" borderId="0" xfId="0" applyNumberFormat="1" applyFont="1" applyFill="1" applyAlignment="1">
      <alignment vertical="center"/>
    </xf>
    <xf numFmtId="1" fontId="55" fillId="0" borderId="13" xfId="602" applyNumberFormat="1" applyFont="1" applyBorder="1" applyAlignment="1" applyProtection="1">
      <alignment horizontal="center" vertical="center"/>
      <protection hidden="1"/>
    </xf>
    <xf numFmtId="0" fontId="64" fillId="0" borderId="0" xfId="602" applyFont="1" applyAlignment="1" applyProtection="1">
      <alignment vertical="center" wrapText="1"/>
      <protection hidden="1"/>
    </xf>
    <xf numFmtId="10" fontId="64" fillId="0" borderId="0" xfId="602" applyNumberFormat="1" applyFont="1" applyAlignment="1" applyProtection="1">
      <alignment horizontal="center" vertical="center"/>
      <protection hidden="1"/>
    </xf>
    <xf numFmtId="2" fontId="64" fillId="0" borderId="0" xfId="290" applyNumberFormat="1" applyFont="1" applyAlignment="1" applyProtection="1">
      <alignment horizontal="center" vertical="center"/>
      <protection hidden="1"/>
    </xf>
    <xf numFmtId="0" fontId="102" fillId="0" borderId="0" xfId="602" applyFont="1" applyAlignment="1" applyProtection="1">
      <alignment vertical="center" wrapText="1"/>
      <protection hidden="1"/>
    </xf>
    <xf numFmtId="0" fontId="57" fillId="29" borderId="60" xfId="289" applyFont="1" applyFill="1" applyBorder="1" applyAlignment="1">
      <alignment horizontal="center" vertical="center"/>
    </xf>
    <xf numFmtId="0" fontId="44" fillId="0" borderId="0" xfId="0" applyFont="1" applyAlignment="1">
      <alignment vertical="center"/>
    </xf>
    <xf numFmtId="0" fontId="42" fillId="0" borderId="55" xfId="0" applyFont="1" applyBorder="1" applyAlignment="1">
      <alignment horizontal="center" vertical="center" wrapText="1"/>
    </xf>
    <xf numFmtId="0" fontId="106" fillId="0" borderId="0" xfId="0" applyFont="1" applyAlignment="1">
      <alignment horizontal="center" vertical="top" wrapText="1"/>
    </xf>
    <xf numFmtId="0" fontId="107" fillId="0" borderId="0" xfId="0" applyFont="1" applyAlignment="1">
      <alignment vertical="top" wrapText="1"/>
    </xf>
    <xf numFmtId="0" fontId="99" fillId="0" borderId="0" xfId="602" applyFont="1" applyAlignment="1" applyProtection="1">
      <alignment vertical="center" wrapText="1"/>
      <protection hidden="1"/>
    </xf>
    <xf numFmtId="0" fontId="60" fillId="0" borderId="0" xfId="423" applyFont="1"/>
    <xf numFmtId="0" fontId="60" fillId="26" borderId="0" xfId="423" applyFont="1" applyFill="1"/>
    <xf numFmtId="0" fontId="108" fillId="0" borderId="0" xfId="423" applyFont="1"/>
    <xf numFmtId="0" fontId="91" fillId="0" borderId="0" xfId="423" applyFont="1"/>
    <xf numFmtId="0" fontId="91" fillId="26" borderId="0" xfId="423" applyFont="1" applyFill="1"/>
    <xf numFmtId="0" fontId="109" fillId="30" borderId="12" xfId="423" applyFont="1" applyFill="1" applyBorder="1" applyAlignment="1">
      <alignment horizontal="center" vertical="center"/>
    </xf>
    <xf numFmtId="1" fontId="95" fillId="0" borderId="0" xfId="423" applyNumberFormat="1" applyFont="1"/>
    <xf numFmtId="1" fontId="95" fillId="26" borderId="0" xfId="423" applyNumberFormat="1" applyFont="1" applyFill="1"/>
    <xf numFmtId="0" fontId="110" fillId="26" borderId="0" xfId="0" applyFont="1" applyFill="1" applyAlignment="1" applyProtection="1">
      <alignment vertical="center"/>
      <protection hidden="1"/>
    </xf>
    <xf numFmtId="0" fontId="111" fillId="26" borderId="0" xfId="0" applyFont="1" applyFill="1" applyAlignment="1" applyProtection="1">
      <alignment horizontal="center" vertical="center"/>
      <protection hidden="1"/>
    </xf>
    <xf numFmtId="0" fontId="112" fillId="26" borderId="0" xfId="0" applyFont="1" applyFill="1" applyAlignment="1" applyProtection="1">
      <alignment horizontal="center" vertical="center"/>
      <protection hidden="1"/>
    </xf>
    <xf numFmtId="0" fontId="87" fillId="26" borderId="13" xfId="423" applyFont="1" applyFill="1" applyBorder="1" applyAlignment="1">
      <alignment horizontal="center" vertical="center" wrapText="1"/>
    </xf>
    <xf numFmtId="1" fontId="58" fillId="26" borderId="13" xfId="602" applyNumberFormat="1" applyFont="1" applyFill="1" applyBorder="1" applyAlignment="1" applyProtection="1">
      <alignment horizontal="center" vertical="center"/>
      <protection hidden="1"/>
    </xf>
    <xf numFmtId="1" fontId="113" fillId="26" borderId="0" xfId="602" applyNumberFormat="1" applyFont="1" applyFill="1" applyAlignment="1" applyProtection="1">
      <alignment horizontal="center" vertical="center"/>
      <protection hidden="1"/>
    </xf>
    <xf numFmtId="0" fontId="56" fillId="26" borderId="0" xfId="423" applyFont="1" applyFill="1" applyAlignment="1">
      <alignment horizontal="center" vertical="center" wrapText="1"/>
    </xf>
    <xf numFmtId="179" fontId="114" fillId="26" borderId="0" xfId="602" applyNumberFormat="1" applyFont="1" applyFill="1" applyAlignment="1" applyProtection="1">
      <alignment horizontal="center" vertical="center"/>
      <protection hidden="1"/>
    </xf>
    <xf numFmtId="179" fontId="91" fillId="26" borderId="0" xfId="289" applyNumberFormat="1" applyFont="1" applyFill="1" applyAlignment="1">
      <alignment horizontal="center" vertical="center"/>
    </xf>
    <xf numFmtId="2" fontId="114" fillId="26" borderId="0" xfId="289" applyNumberFormat="1" applyFont="1" applyFill="1" applyAlignment="1">
      <alignment horizontal="center" vertical="center"/>
    </xf>
    <xf numFmtId="0" fontId="50" fillId="26" borderId="0" xfId="423" applyFont="1" applyFill="1" applyAlignment="1">
      <alignment horizontal="left" vertical="center" wrapText="1"/>
    </xf>
    <xf numFmtId="49" fontId="115" fillId="26" borderId="0" xfId="423" applyNumberFormat="1" applyFont="1" applyFill="1" applyAlignment="1">
      <alignment horizontal="justify" vertical="center" wrapText="1"/>
    </xf>
    <xf numFmtId="0" fontId="56" fillId="26" borderId="0" xfId="0" applyFont="1" applyFill="1" applyAlignment="1" applyProtection="1">
      <alignment horizontal="center" vertical="top"/>
      <protection hidden="1"/>
    </xf>
    <xf numFmtId="0" fontId="56" fillId="26" borderId="0" xfId="0" applyFont="1" applyFill="1" applyAlignment="1" applyProtection="1">
      <alignment horizontal="center"/>
      <protection hidden="1"/>
    </xf>
    <xf numFmtId="0" fontId="90" fillId="26" borderId="0" xfId="0" applyFont="1" applyFill="1" applyAlignment="1" applyProtection="1">
      <alignment horizontal="center"/>
      <protection hidden="1"/>
    </xf>
    <xf numFmtId="0" fontId="91" fillId="26" borderId="0" xfId="423" applyFont="1" applyFill="1" applyAlignment="1">
      <alignment horizontal="left"/>
    </xf>
    <xf numFmtId="0" fontId="50" fillId="26" borderId="0" xfId="0" applyFont="1" applyFill="1" applyAlignment="1" applyProtection="1">
      <alignment horizontal="center" vertical="top"/>
      <protection hidden="1"/>
    </xf>
    <xf numFmtId="0" fontId="116" fillId="26" borderId="0" xfId="0" applyFont="1" applyFill="1" applyAlignment="1" applyProtection="1">
      <alignment horizontal="center"/>
      <protection hidden="1"/>
    </xf>
    <xf numFmtId="0" fontId="50" fillId="26" borderId="0" xfId="0" applyFont="1" applyFill="1" applyAlignment="1" applyProtection="1">
      <alignment horizontal="center"/>
      <protection hidden="1"/>
    </xf>
    <xf numFmtId="0" fontId="88" fillId="26" borderId="0" xfId="423" applyFont="1" applyFill="1" applyAlignment="1">
      <alignment horizontal="left" vertical="center" wrapText="1"/>
    </xf>
    <xf numFmtId="0" fontId="117" fillId="26" borderId="0" xfId="423" applyFont="1" applyFill="1" applyAlignment="1">
      <alignment horizontal="justify" vertical="center" wrapText="1"/>
    </xf>
    <xf numFmtId="0" fontId="90" fillId="26" borderId="0" xfId="0" applyFont="1" applyFill="1" applyAlignment="1" applyProtection="1">
      <alignment horizontal="left"/>
      <protection hidden="1"/>
    </xf>
    <xf numFmtId="0" fontId="91" fillId="26" borderId="0" xfId="0" applyFont="1" applyFill="1" applyProtection="1">
      <protection hidden="1"/>
    </xf>
    <xf numFmtId="0" fontId="90" fillId="26" borderId="0" xfId="0" applyFont="1" applyFill="1" applyProtection="1">
      <protection hidden="1"/>
    </xf>
    <xf numFmtId="0" fontId="91" fillId="26" borderId="0" xfId="0" applyFont="1" applyFill="1" applyAlignment="1" applyProtection="1">
      <alignment horizontal="left"/>
      <protection hidden="1"/>
    </xf>
    <xf numFmtId="0" fontId="116" fillId="26" borderId="0" xfId="0" applyFont="1" applyFill="1" applyProtection="1">
      <protection hidden="1"/>
    </xf>
    <xf numFmtId="0" fontId="50" fillId="26" borderId="0" xfId="0" applyFont="1" applyFill="1" applyAlignment="1" applyProtection="1">
      <alignment horizontal="center" vertical="center"/>
      <protection hidden="1"/>
    </xf>
    <xf numFmtId="0" fontId="88" fillId="26" borderId="0" xfId="423" applyFont="1" applyFill="1" applyAlignment="1">
      <alignment vertical="center" wrapText="1"/>
    </xf>
    <xf numFmtId="0" fontId="91" fillId="0" borderId="0" xfId="0" applyFont="1" applyAlignment="1">
      <alignment horizontal="justify" vertical="top" wrapText="1"/>
    </xf>
    <xf numFmtId="179" fontId="114" fillId="26" borderId="0" xfId="290" applyNumberFormat="1" applyFont="1" applyFill="1" applyAlignment="1" applyProtection="1">
      <alignment horizontal="center" vertical="center" wrapText="1"/>
      <protection hidden="1"/>
    </xf>
    <xf numFmtId="179" fontId="91" fillId="26" borderId="0" xfId="290" applyNumberFormat="1" applyFont="1" applyFill="1" applyAlignment="1" applyProtection="1">
      <alignment horizontal="center" vertical="center" wrapText="1"/>
      <protection hidden="1"/>
    </xf>
    <xf numFmtId="180" fontId="114" fillId="26" borderId="0" xfId="290" applyNumberFormat="1" applyFont="1" applyFill="1" applyAlignment="1" applyProtection="1">
      <alignment horizontal="center" vertical="center" wrapText="1"/>
      <protection hidden="1"/>
    </xf>
    <xf numFmtId="180" fontId="114" fillId="26" borderId="0" xfId="289" applyNumberFormat="1" applyFont="1" applyFill="1" applyAlignment="1">
      <alignment horizontal="center" vertical="center"/>
    </xf>
    <xf numFmtId="180" fontId="91" fillId="26" borderId="0" xfId="289" applyNumberFormat="1" applyFont="1" applyFill="1" applyAlignment="1">
      <alignment horizontal="center" vertical="center"/>
    </xf>
    <xf numFmtId="0" fontId="117" fillId="26" borderId="0" xfId="423" applyFont="1" applyFill="1" applyAlignment="1">
      <alignment vertical="center" wrapText="1"/>
    </xf>
    <xf numFmtId="0" fontId="88" fillId="26" borderId="0" xfId="423" applyFont="1" applyFill="1" applyAlignment="1">
      <alignment horizontal="left" vertical="top" wrapText="1"/>
    </xf>
    <xf numFmtId="3" fontId="118" fillId="0" borderId="0" xfId="290" applyNumberFormat="1" applyFont="1" applyAlignment="1" applyProtection="1">
      <alignment vertical="center" wrapText="1"/>
      <protection hidden="1"/>
    </xf>
    <xf numFmtId="4" fontId="118" fillId="0" borderId="0" xfId="423" applyNumberFormat="1" applyFont="1" applyAlignment="1">
      <alignment horizontal="right"/>
    </xf>
    <xf numFmtId="0" fontId="87" fillId="26" borderId="13" xfId="423" applyFont="1" applyFill="1" applyBorder="1" applyAlignment="1">
      <alignment horizontal="left" vertical="center" wrapText="1"/>
    </xf>
    <xf numFmtId="1" fontId="58" fillId="26" borderId="13" xfId="602" applyNumberFormat="1" applyFont="1" applyFill="1" applyBorder="1" applyAlignment="1" applyProtection="1">
      <alignment horizontal="right" vertical="center"/>
      <protection hidden="1"/>
    </xf>
    <xf numFmtId="3" fontId="64" fillId="26" borderId="0" xfId="290" applyNumberFormat="1" applyFont="1" applyFill="1" applyAlignment="1" applyProtection="1">
      <alignment horizontal="left" vertical="center" wrapText="1"/>
      <protection hidden="1"/>
    </xf>
    <xf numFmtId="3" fontId="64" fillId="26" borderId="0" xfId="289" applyNumberFormat="1" applyFont="1" applyFill="1" applyAlignment="1">
      <alignment horizontal="right"/>
    </xf>
    <xf numFmtId="3" fontId="64" fillId="26" borderId="0" xfId="290" applyNumberFormat="1" applyFont="1" applyFill="1" applyAlignment="1" applyProtection="1">
      <alignment vertical="center" wrapText="1"/>
      <protection hidden="1"/>
    </xf>
    <xf numFmtId="180" fontId="64" fillId="26" borderId="0" xfId="423" applyNumberFormat="1" applyFont="1" applyFill="1" applyAlignment="1">
      <alignment horizontal="right"/>
    </xf>
    <xf numFmtId="179" fontId="64" fillId="26" borderId="0" xfId="423" applyNumberFormat="1" applyFont="1" applyFill="1" applyAlignment="1">
      <alignment horizontal="right"/>
    </xf>
    <xf numFmtId="180" fontId="64" fillId="26" borderId="0" xfId="289" applyNumberFormat="1" applyFont="1" applyFill="1" applyAlignment="1">
      <alignment horizontal="right"/>
    </xf>
    <xf numFmtId="3" fontId="118" fillId="26" borderId="0" xfId="290" applyNumberFormat="1" applyFont="1" applyFill="1" applyAlignment="1" applyProtection="1">
      <alignment vertical="center" wrapText="1"/>
      <protection hidden="1"/>
    </xf>
    <xf numFmtId="4" fontId="118" fillId="26" borderId="0" xfId="289" applyNumberFormat="1" applyFont="1" applyFill="1" applyAlignment="1">
      <alignment horizontal="right"/>
    </xf>
    <xf numFmtId="0" fontId="66" fillId="26" borderId="0" xfId="0" applyFont="1" applyFill="1" applyAlignment="1" applyProtection="1">
      <alignment horizontal="center" vertical="center"/>
      <protection hidden="1"/>
    </xf>
    <xf numFmtId="3" fontId="119" fillId="26" borderId="0" xfId="290" applyNumberFormat="1" applyFont="1" applyFill="1" applyAlignment="1" applyProtection="1">
      <alignment horizontal="center" vertical="center" wrapText="1"/>
      <protection hidden="1"/>
    </xf>
    <xf numFmtId="3" fontId="91" fillId="26" borderId="0" xfId="290" applyNumberFormat="1" applyFont="1" applyFill="1" applyAlignment="1" applyProtection="1">
      <alignment horizontal="center" vertical="center" wrapText="1"/>
      <protection hidden="1"/>
    </xf>
    <xf numFmtId="0" fontId="116" fillId="26" borderId="0" xfId="0" applyFont="1" applyFill="1" applyAlignment="1" applyProtection="1">
      <alignment horizontal="center" vertical="center"/>
      <protection hidden="1"/>
    </xf>
    <xf numFmtId="0" fontId="45" fillId="26" borderId="0" xfId="0" applyFont="1" applyFill="1" applyAlignment="1" applyProtection="1">
      <alignment horizontal="center" vertical="top"/>
      <protection hidden="1"/>
    </xf>
    <xf numFmtId="49" fontId="116" fillId="26" borderId="0" xfId="0" applyNumberFormat="1" applyFont="1" applyFill="1" applyAlignment="1" applyProtection="1">
      <alignment vertical="center" wrapText="1"/>
      <protection hidden="1"/>
    </xf>
    <xf numFmtId="179" fontId="114" fillId="26" borderId="0" xfId="423" applyNumberFormat="1" applyFont="1" applyFill="1" applyAlignment="1">
      <alignment horizontal="center" vertical="center"/>
    </xf>
    <xf numFmtId="179" fontId="91" fillId="26" borderId="0" xfId="423" applyNumberFormat="1" applyFont="1" applyFill="1" applyAlignment="1">
      <alignment horizontal="center" vertical="center"/>
    </xf>
    <xf numFmtId="2" fontId="114" fillId="26" borderId="0" xfId="423" applyNumberFormat="1" applyFont="1" applyFill="1" applyAlignment="1">
      <alignment horizontal="center" vertical="center"/>
    </xf>
    <xf numFmtId="180" fontId="114" fillId="26" borderId="0" xfId="423" applyNumberFormat="1" applyFont="1" applyFill="1" applyAlignment="1">
      <alignment horizontal="center" vertical="center"/>
    </xf>
    <xf numFmtId="180" fontId="91" fillId="26" borderId="0" xfId="423" applyNumberFormat="1" applyFont="1" applyFill="1" applyAlignment="1">
      <alignment horizontal="center" vertical="center"/>
    </xf>
    <xf numFmtId="180" fontId="114" fillId="0" borderId="0" xfId="289" applyNumberFormat="1" applyFont="1" applyAlignment="1">
      <alignment horizontal="center" vertical="center"/>
    </xf>
    <xf numFmtId="3" fontId="119" fillId="26" borderId="0" xfId="423" applyNumberFormat="1" applyFont="1" applyFill="1" applyAlignment="1">
      <alignment horizontal="center" vertical="center"/>
    </xf>
    <xf numFmtId="0" fontId="120" fillId="26" borderId="13" xfId="423" applyFont="1" applyFill="1" applyBorder="1" applyAlignment="1">
      <alignment horizontal="left" vertical="center" wrapText="1"/>
    </xf>
    <xf numFmtId="3" fontId="64" fillId="26" borderId="0" xfId="290" applyNumberFormat="1" applyFont="1" applyFill="1" applyAlignment="1" applyProtection="1">
      <alignment horizontal="left" wrapText="1"/>
      <protection hidden="1"/>
    </xf>
    <xf numFmtId="3" fontId="64" fillId="26" borderId="0" xfId="290" applyNumberFormat="1" applyFont="1" applyFill="1" applyAlignment="1" applyProtection="1">
      <alignment wrapText="1"/>
      <protection hidden="1"/>
    </xf>
    <xf numFmtId="3" fontId="64" fillId="26" borderId="0" xfId="423" applyNumberFormat="1" applyFont="1" applyFill="1" applyAlignment="1">
      <alignment horizontal="right"/>
    </xf>
    <xf numFmtId="3" fontId="91" fillId="26" borderId="0" xfId="289" applyNumberFormat="1" applyFont="1" applyFill="1" applyAlignment="1">
      <alignment horizontal="right"/>
    </xf>
    <xf numFmtId="4" fontId="64" fillId="26" borderId="0" xfId="289" applyNumberFormat="1" applyFont="1" applyFill="1" applyAlignment="1">
      <alignment horizontal="right"/>
    </xf>
    <xf numFmtId="0" fontId="50" fillId="26" borderId="0" xfId="423" applyFont="1" applyFill="1"/>
    <xf numFmtId="0" fontId="87" fillId="26" borderId="13" xfId="423" applyFont="1" applyFill="1" applyBorder="1" applyAlignment="1">
      <alignment horizontal="left" wrapText="1"/>
    </xf>
    <xf numFmtId="1" fontId="58" fillId="26" borderId="13" xfId="602" applyNumberFormat="1" applyFont="1" applyFill="1" applyBorder="1" applyAlignment="1" applyProtection="1">
      <alignment horizontal="right"/>
      <protection hidden="1"/>
    </xf>
    <xf numFmtId="179" fontId="64" fillId="26" borderId="0" xfId="423" applyNumberFormat="1" applyFont="1" applyFill="1"/>
    <xf numFmtId="179" fontId="64" fillId="26" borderId="0" xfId="290" applyNumberFormat="1" applyFont="1" applyFill="1" applyAlignment="1" applyProtection="1">
      <alignment horizontal="right" wrapText="1"/>
      <protection hidden="1"/>
    </xf>
    <xf numFmtId="3" fontId="121" fillId="0" borderId="0" xfId="290" applyNumberFormat="1" applyFont="1" applyAlignment="1" applyProtection="1">
      <alignment vertical="center" wrapText="1"/>
      <protection hidden="1"/>
    </xf>
    <xf numFmtId="3" fontId="122" fillId="0" borderId="0" xfId="290" applyNumberFormat="1" applyFont="1" applyAlignment="1" applyProtection="1">
      <alignment horizontal="center" vertical="center" wrapText="1"/>
      <protection hidden="1"/>
    </xf>
    <xf numFmtId="3" fontId="123" fillId="0" borderId="0" xfId="290" applyNumberFormat="1" applyFont="1" applyAlignment="1" applyProtection="1">
      <alignment vertical="center" wrapText="1"/>
      <protection hidden="1"/>
    </xf>
    <xf numFmtId="3" fontId="124" fillId="0" borderId="0" xfId="290" applyNumberFormat="1" applyFont="1" applyAlignment="1" applyProtection="1">
      <alignment vertical="center" wrapText="1"/>
      <protection hidden="1"/>
    </xf>
    <xf numFmtId="3" fontId="90" fillId="0" borderId="0" xfId="290" applyNumberFormat="1" applyFont="1" applyAlignment="1" applyProtection="1">
      <alignment horizontal="left" vertical="center" wrapText="1"/>
      <protection hidden="1"/>
    </xf>
    <xf numFmtId="3" fontId="111" fillId="0" borderId="0" xfId="290" applyNumberFormat="1" applyFont="1" applyAlignment="1" applyProtection="1">
      <alignment horizontal="center" vertical="center" wrapText="1"/>
      <protection hidden="1"/>
    </xf>
    <xf numFmtId="3" fontId="44" fillId="0" borderId="33" xfId="290" applyNumberFormat="1" applyFont="1" applyBorder="1" applyAlignment="1" applyProtection="1">
      <alignment horizontal="center" vertical="center" wrapText="1"/>
      <protection hidden="1"/>
    </xf>
    <xf numFmtId="1" fontId="44" fillId="0" borderId="0" xfId="290" applyNumberFormat="1" applyFont="1" applyAlignment="1" applyProtection="1">
      <alignment horizontal="center" vertical="center" wrapText="1"/>
      <protection hidden="1"/>
    </xf>
    <xf numFmtId="179" fontId="44" fillId="0" borderId="0" xfId="290" applyNumberFormat="1" applyFont="1" applyAlignment="1" applyProtection="1">
      <alignment horizontal="center" vertical="center" wrapText="1"/>
      <protection hidden="1"/>
    </xf>
    <xf numFmtId="3" fontId="48" fillId="0" borderId="0" xfId="290" applyNumberFormat="1" applyFont="1" applyAlignment="1" applyProtection="1">
      <alignment horizontal="center" vertical="center" wrapText="1"/>
      <protection hidden="1"/>
    </xf>
    <xf numFmtId="3" fontId="44" fillId="0" borderId="0" xfId="290" applyNumberFormat="1" applyFont="1" applyAlignment="1" applyProtection="1">
      <alignment horizontal="center" vertical="center" wrapText="1"/>
      <protection hidden="1"/>
    </xf>
    <xf numFmtId="3" fontId="126" fillId="0" borderId="0" xfId="290" applyNumberFormat="1" applyFont="1" applyAlignment="1" applyProtection="1">
      <alignment horizontal="center" vertical="center" wrapText="1"/>
      <protection hidden="1"/>
    </xf>
    <xf numFmtId="3" fontId="88" fillId="0" borderId="0" xfId="290" applyNumberFormat="1" applyFont="1" applyAlignment="1" applyProtection="1">
      <alignment vertical="top" wrapText="1"/>
      <protection hidden="1"/>
    </xf>
    <xf numFmtId="3" fontId="91" fillId="0" borderId="0" xfId="290" applyNumberFormat="1" applyFont="1" applyAlignment="1" applyProtection="1">
      <alignment vertical="top" wrapText="1"/>
      <protection hidden="1"/>
    </xf>
    <xf numFmtId="189" fontId="44" fillId="0" borderId="0" xfId="290" applyNumberFormat="1" applyFont="1" applyAlignment="1" applyProtection="1">
      <alignment horizontal="center" vertical="center" wrapText="1"/>
      <protection hidden="1"/>
    </xf>
    <xf numFmtId="3" fontId="44" fillId="0" borderId="33" xfId="290" applyNumberFormat="1" applyFont="1" applyBorder="1" applyAlignment="1" applyProtection="1">
      <alignment vertical="center" wrapText="1"/>
      <protection hidden="1"/>
    </xf>
    <xf numFmtId="1" fontId="91" fillId="0" borderId="0" xfId="290" applyNumberFormat="1" applyFont="1" applyAlignment="1" applyProtection="1">
      <alignment horizontal="left" vertical="center" wrapText="1"/>
      <protection hidden="1"/>
    </xf>
    <xf numFmtId="179" fontId="91" fillId="0" borderId="0" xfId="290" applyNumberFormat="1" applyFont="1" applyAlignment="1" applyProtection="1">
      <alignment horizontal="left" vertical="center" wrapText="1"/>
      <protection hidden="1"/>
    </xf>
    <xf numFmtId="0" fontId="46" fillId="0" borderId="0" xfId="0" applyFont="1" applyAlignment="1">
      <alignment horizontal="center"/>
    </xf>
    <xf numFmtId="0" fontId="46" fillId="0" borderId="0" xfId="0" applyFont="1" applyAlignment="1">
      <alignment horizontal="left" indent="4"/>
    </xf>
    <xf numFmtId="0" fontId="82" fillId="33" borderId="12" xfId="0" applyFont="1" applyFill="1" applyBorder="1" applyAlignment="1">
      <alignment horizontal="center"/>
    </xf>
    <xf numFmtId="0" fontId="23" fillId="0" borderId="0" xfId="0" applyFont="1" applyAlignment="1">
      <alignment horizontal="left" indent="1"/>
    </xf>
    <xf numFmtId="0" fontId="82" fillId="34" borderId="12" xfId="0" applyFont="1" applyFill="1" applyBorder="1" applyAlignment="1">
      <alignment horizontal="center"/>
    </xf>
    <xf numFmtId="0" fontId="82" fillId="35" borderId="12" xfId="0" applyFont="1" applyFill="1" applyBorder="1" applyAlignment="1">
      <alignment horizontal="center"/>
    </xf>
    <xf numFmtId="0" fontId="82" fillId="36" borderId="12" xfId="0" applyFont="1" applyFill="1" applyBorder="1" applyAlignment="1">
      <alignment horizontal="center"/>
    </xf>
    <xf numFmtId="3" fontId="90" fillId="0" borderId="0" xfId="290" applyNumberFormat="1" applyFont="1" applyAlignment="1" applyProtection="1">
      <alignment horizontal="center" vertical="center" wrapText="1"/>
      <protection hidden="1"/>
    </xf>
    <xf numFmtId="0" fontId="82" fillId="24" borderId="12" xfId="0" applyFont="1" applyFill="1" applyBorder="1" applyAlignment="1">
      <alignment horizontal="center"/>
    </xf>
    <xf numFmtId="3" fontId="91" fillId="0" borderId="0" xfId="290" applyNumberFormat="1" applyFont="1" applyAlignment="1" applyProtection="1">
      <alignment horizontal="left" vertical="center" wrapText="1"/>
      <protection hidden="1"/>
    </xf>
    <xf numFmtId="0" fontId="82" fillId="0" borderId="0" xfId="0" applyFont="1" applyAlignment="1">
      <alignment vertical="center"/>
    </xf>
    <xf numFmtId="1" fontId="55" fillId="0" borderId="13" xfId="602" applyNumberFormat="1" applyFont="1" applyBorder="1" applyAlignment="1" applyProtection="1">
      <alignment horizontal="right" vertical="center"/>
      <protection hidden="1"/>
    </xf>
    <xf numFmtId="0" fontId="77" fillId="0" borderId="0" xfId="0" applyFont="1" applyAlignment="1">
      <alignment vertical="center"/>
    </xf>
    <xf numFmtId="0" fontId="97" fillId="0" borderId="0" xfId="602" applyFont="1" applyAlignment="1" applyProtection="1">
      <alignment horizontal="left" vertical="center"/>
      <protection hidden="1"/>
    </xf>
    <xf numFmtId="0" fontId="45" fillId="0" borderId="0" xfId="602" applyFont="1" applyAlignment="1" applyProtection="1">
      <alignment horizontal="right" vertical="center"/>
      <protection hidden="1"/>
    </xf>
    <xf numFmtId="49" fontId="64" fillId="0" borderId="0" xfId="602" applyNumberFormat="1" applyFont="1" applyAlignment="1" applyProtection="1">
      <alignment wrapText="1"/>
      <protection hidden="1"/>
    </xf>
    <xf numFmtId="185" fontId="64" fillId="0" borderId="0" xfId="602" applyNumberFormat="1" applyFont="1" applyAlignment="1" applyProtection="1">
      <alignment horizontal="right"/>
      <protection hidden="1"/>
    </xf>
    <xf numFmtId="185" fontId="64" fillId="0" borderId="0" xfId="602" applyNumberFormat="1" applyFont="1" applyProtection="1">
      <protection hidden="1"/>
    </xf>
    <xf numFmtId="3" fontId="64" fillId="0" borderId="0" xfId="602" applyNumberFormat="1" applyFont="1" applyAlignment="1" applyProtection="1">
      <alignment vertical="center" wrapText="1"/>
      <protection hidden="1"/>
    </xf>
    <xf numFmtId="185" fontId="64" fillId="0" borderId="0" xfId="602" applyNumberFormat="1" applyFont="1" applyAlignment="1" applyProtection="1">
      <alignment horizontal="right" vertical="center"/>
      <protection hidden="1"/>
    </xf>
    <xf numFmtId="185" fontId="64" fillId="0" borderId="0" xfId="602" applyNumberFormat="1" applyFont="1" applyAlignment="1" applyProtection="1">
      <alignment vertical="center"/>
      <protection hidden="1"/>
    </xf>
    <xf numFmtId="3" fontId="119" fillId="0" borderId="0" xfId="602" applyNumberFormat="1" applyFont="1" applyAlignment="1" applyProtection="1">
      <alignment vertical="center" wrapText="1"/>
      <protection hidden="1"/>
    </xf>
    <xf numFmtId="185" fontId="66" fillId="29" borderId="61" xfId="602" applyNumberFormat="1" applyFont="1" applyFill="1" applyBorder="1" applyAlignment="1" applyProtection="1">
      <alignment horizontal="right" vertical="center"/>
      <protection hidden="1"/>
    </xf>
    <xf numFmtId="0" fontId="0" fillId="0" borderId="62" xfId="0" applyBorder="1"/>
    <xf numFmtId="3" fontId="64" fillId="0" borderId="0" xfId="290" applyNumberFormat="1" applyFont="1" applyAlignment="1" applyProtection="1">
      <alignment vertical="center" wrapText="1"/>
      <protection hidden="1"/>
    </xf>
    <xf numFmtId="185" fontId="91" fillId="0" borderId="0" xfId="602" applyNumberFormat="1" applyFont="1" applyAlignment="1" applyProtection="1">
      <alignment vertical="center"/>
      <protection hidden="1"/>
    </xf>
    <xf numFmtId="0" fontId="0" fillId="0" borderId="0" xfId="0" applyAlignment="1">
      <alignment horizontal="center"/>
    </xf>
    <xf numFmtId="0" fontId="87" fillId="0" borderId="0" xfId="0" applyFont="1" applyAlignment="1">
      <alignment horizontal="left"/>
    </xf>
    <xf numFmtId="187" fontId="66" fillId="29" borderId="61" xfId="602" applyNumberFormat="1" applyFont="1" applyFill="1" applyBorder="1" applyAlignment="1" applyProtection="1">
      <alignment horizontal="right" vertical="center"/>
      <protection hidden="1"/>
    </xf>
    <xf numFmtId="0" fontId="64" fillId="0" borderId="0" xfId="602" applyFont="1" applyAlignment="1" applyProtection="1">
      <alignment horizontal="left" vertical="center" wrapText="1" indent="1"/>
      <protection hidden="1"/>
    </xf>
    <xf numFmtId="187" fontId="64" fillId="0" borderId="0" xfId="602" applyNumberFormat="1" applyFont="1" applyAlignment="1" applyProtection="1">
      <alignment horizontal="right" vertical="center"/>
      <protection hidden="1"/>
    </xf>
    <xf numFmtId="0" fontId="119" fillId="0" borderId="0" xfId="602" applyFont="1" applyAlignment="1" applyProtection="1">
      <alignment horizontal="left" vertical="center" wrapText="1" indent="1"/>
      <protection hidden="1"/>
    </xf>
    <xf numFmtId="3" fontId="64" fillId="0" borderId="0" xfId="602" applyNumberFormat="1" applyFont="1" applyAlignment="1" applyProtection="1">
      <alignment horizontal="left" vertical="center" wrapText="1" indent="1"/>
      <protection hidden="1"/>
    </xf>
    <xf numFmtId="187" fontId="55" fillId="0" borderId="0" xfId="0" applyNumberFormat="1" applyFont="1" applyAlignment="1" applyProtection="1">
      <alignment horizontal="right" vertical="center"/>
      <protection hidden="1"/>
    </xf>
    <xf numFmtId="0" fontId="100" fillId="0" borderId="0" xfId="602" applyFont="1" applyAlignment="1" applyProtection="1">
      <alignment vertical="center" wrapText="1"/>
      <protection hidden="1"/>
    </xf>
    <xf numFmtId="187" fontId="100" fillId="0" borderId="0" xfId="602" applyNumberFormat="1" applyFont="1" applyAlignment="1" applyProtection="1">
      <alignment horizontal="right" vertical="center" wrapText="1"/>
      <protection hidden="1"/>
    </xf>
    <xf numFmtId="0" fontId="128" fillId="0" borderId="0" xfId="0" applyFont="1"/>
    <xf numFmtId="0" fontId="66" fillId="0" borderId="0" xfId="0" applyFont="1" applyAlignment="1">
      <alignment vertical="center"/>
    </xf>
    <xf numFmtId="179" fontId="64" fillId="0" borderId="0" xfId="602" applyNumberFormat="1" applyFont="1" applyAlignment="1" applyProtection="1">
      <alignment horizontal="right" vertical="center"/>
      <protection hidden="1"/>
    </xf>
    <xf numFmtId="179" fontId="66" fillId="29" borderId="61" xfId="2" applyNumberFormat="1" applyFont="1" applyFill="1" applyBorder="1" applyAlignment="1" applyProtection="1">
      <alignment horizontal="right" vertical="center"/>
      <protection hidden="1"/>
    </xf>
    <xf numFmtId="0" fontId="55" fillId="0" borderId="63" xfId="602" applyFont="1" applyBorder="1" applyAlignment="1" applyProtection="1">
      <alignment horizontal="left" vertical="center" wrapText="1" indent="1"/>
      <protection hidden="1"/>
    </xf>
    <xf numFmtId="3" fontId="60" fillId="0" borderId="0" xfId="0" applyNumberFormat="1" applyFont="1" applyAlignment="1">
      <alignment vertical="top"/>
    </xf>
    <xf numFmtId="0" fontId="97" fillId="0" borderId="0" xfId="602" applyFont="1" applyAlignment="1" applyProtection="1">
      <alignment vertical="center"/>
      <protection hidden="1"/>
    </xf>
    <xf numFmtId="0" fontId="45" fillId="0" borderId="0" xfId="602" applyFont="1" applyAlignment="1" applyProtection="1">
      <alignment horizontal="center" vertical="center"/>
      <protection hidden="1"/>
    </xf>
    <xf numFmtId="0" fontId="79" fillId="0" borderId="0" xfId="0" applyFont="1" applyAlignment="1">
      <alignment horizontal="left" vertical="top"/>
    </xf>
    <xf numFmtId="3" fontId="64" fillId="0" borderId="0" xfId="290" applyNumberFormat="1" applyFont="1" applyAlignment="1" applyProtection="1">
      <alignment wrapText="1"/>
      <protection hidden="1"/>
    </xf>
    <xf numFmtId="3" fontId="55" fillId="0" borderId="53" xfId="290" applyNumberFormat="1" applyFont="1" applyBorder="1" applyAlignment="1" applyProtection="1">
      <alignment wrapText="1"/>
      <protection hidden="1"/>
    </xf>
    <xf numFmtId="185" fontId="55" fillId="0" borderId="53" xfId="602" applyNumberFormat="1" applyFont="1" applyBorder="1" applyProtection="1">
      <protection hidden="1"/>
    </xf>
    <xf numFmtId="3" fontId="64" fillId="0" borderId="0" xfId="290" applyNumberFormat="1" applyFont="1" applyAlignment="1" applyProtection="1">
      <alignment horizontal="left" vertical="center" wrapText="1"/>
      <protection hidden="1"/>
    </xf>
    <xf numFmtId="3" fontId="55" fillId="0" borderId="0" xfId="290" applyNumberFormat="1" applyFont="1" applyAlignment="1" applyProtection="1">
      <alignment vertical="center" wrapText="1"/>
      <protection hidden="1"/>
    </xf>
    <xf numFmtId="185" fontId="55" fillId="0" borderId="0" xfId="602" applyNumberFormat="1" applyFont="1" applyAlignment="1" applyProtection="1">
      <alignment vertical="center"/>
      <protection hidden="1"/>
    </xf>
    <xf numFmtId="3" fontId="55" fillId="0" borderId="13" xfId="290" applyNumberFormat="1" applyFont="1" applyBorder="1" applyAlignment="1" applyProtection="1">
      <alignment vertical="center" wrapText="1"/>
      <protection hidden="1"/>
    </xf>
    <xf numFmtId="185" fontId="55" fillId="0" borderId="13" xfId="602" applyNumberFormat="1" applyFont="1" applyBorder="1" applyAlignment="1" applyProtection="1">
      <alignment vertical="center"/>
      <protection hidden="1"/>
    </xf>
    <xf numFmtId="3" fontId="55" fillId="0" borderId="13" xfId="290" applyNumberFormat="1" applyFont="1" applyBorder="1" applyAlignment="1" applyProtection="1">
      <alignment wrapText="1"/>
      <protection hidden="1"/>
    </xf>
    <xf numFmtId="185" fontId="55" fillId="0" borderId="13" xfId="602" applyNumberFormat="1" applyFont="1" applyBorder="1" applyProtection="1">
      <protection hidden="1"/>
    </xf>
    <xf numFmtId="0" fontId="56" fillId="0" borderId="0" xfId="0" applyFont="1" applyAlignment="1">
      <alignment horizontal="right" vertical="center"/>
    </xf>
    <xf numFmtId="3" fontId="55" fillId="0" borderId="15" xfId="290" applyNumberFormat="1" applyFont="1" applyBorder="1" applyAlignment="1" applyProtection="1">
      <alignment vertical="center" wrapText="1"/>
      <protection hidden="1"/>
    </xf>
    <xf numFmtId="185" fontId="55" fillId="0" borderId="15" xfId="602" applyNumberFormat="1" applyFont="1" applyBorder="1" applyAlignment="1" applyProtection="1">
      <alignment vertical="center"/>
      <protection hidden="1"/>
    </xf>
    <xf numFmtId="3" fontId="119" fillId="0" borderId="0" xfId="290" applyNumberFormat="1" applyFont="1" applyAlignment="1" applyProtection="1">
      <alignment horizontal="left" vertical="center" wrapText="1"/>
      <protection hidden="1"/>
    </xf>
    <xf numFmtId="9" fontId="57" fillId="29" borderId="64" xfId="290" applyNumberFormat="1" applyFont="1" applyFill="1" applyBorder="1" applyAlignment="1" applyProtection="1">
      <alignment horizontal="center" vertical="center"/>
      <protection hidden="1"/>
    </xf>
    <xf numFmtId="0" fontId="55" fillId="0" borderId="0" xfId="0" applyFont="1"/>
    <xf numFmtId="0" fontId="88" fillId="0" borderId="0" xfId="602" applyFont="1" applyAlignment="1" applyProtection="1">
      <alignment vertical="center"/>
      <protection hidden="1"/>
    </xf>
    <xf numFmtId="0" fontId="97" fillId="0" borderId="0" xfId="602" applyFont="1" applyAlignment="1" applyProtection="1">
      <alignment horizontal="right" vertical="center"/>
      <protection hidden="1"/>
    </xf>
    <xf numFmtId="179" fontId="64" fillId="0" borderId="0" xfId="290" applyNumberFormat="1" applyFont="1" applyAlignment="1" applyProtection="1">
      <alignment horizontal="right"/>
      <protection hidden="1"/>
    </xf>
    <xf numFmtId="3" fontId="69" fillId="0" borderId="0" xfId="0" applyNumberFormat="1" applyFont="1" applyAlignment="1">
      <alignment horizontal="left"/>
    </xf>
    <xf numFmtId="180" fontId="64" fillId="26" borderId="0" xfId="290" applyNumberFormat="1" applyFont="1" applyFill="1" applyAlignment="1" applyProtection="1">
      <alignment horizontal="right" vertical="center"/>
      <protection hidden="1"/>
    </xf>
    <xf numFmtId="179" fontId="64" fillId="26" borderId="0" xfId="290" applyNumberFormat="1" applyFont="1" applyFill="1" applyAlignment="1" applyProtection="1">
      <alignment horizontal="right" vertical="center"/>
      <protection hidden="1"/>
    </xf>
    <xf numFmtId="3" fontId="45" fillId="26" borderId="0" xfId="0" applyNumberFormat="1" applyFont="1" applyFill="1" applyAlignment="1">
      <alignment horizontal="center"/>
    </xf>
    <xf numFmtId="1" fontId="130" fillId="26" borderId="0" xfId="602" applyNumberFormat="1" applyFont="1" applyFill="1" applyAlignment="1" applyProtection="1">
      <alignment horizontal="center" vertical="center"/>
      <protection hidden="1"/>
    </xf>
    <xf numFmtId="0" fontId="69" fillId="0" borderId="0" xfId="0" applyFont="1" applyAlignment="1" applyProtection="1">
      <alignment horizontal="right"/>
      <protection locked="0"/>
    </xf>
    <xf numFmtId="0" fontId="44" fillId="26" borderId="0" xfId="0" applyFont="1" applyFill="1" applyAlignment="1">
      <alignment vertical="top"/>
    </xf>
    <xf numFmtId="185" fontId="132" fillId="26" borderId="13" xfId="290" applyNumberFormat="1" applyFont="1" applyFill="1" applyBorder="1" applyAlignment="1" applyProtection="1">
      <alignment vertical="center"/>
      <protection hidden="1"/>
    </xf>
    <xf numFmtId="185" fontId="132" fillId="26" borderId="13" xfId="290" applyNumberFormat="1" applyFont="1" applyFill="1" applyBorder="1" applyAlignment="1" applyProtection="1">
      <alignment horizontal="right" vertical="center"/>
      <protection hidden="1"/>
    </xf>
    <xf numFmtId="185" fontId="133" fillId="26" borderId="0" xfId="290" applyNumberFormat="1" applyFont="1" applyFill="1" applyAlignment="1" applyProtection="1">
      <alignment horizontal="right" vertical="center"/>
      <protection hidden="1"/>
    </xf>
    <xf numFmtId="185" fontId="56" fillId="26" borderId="0" xfId="290" applyNumberFormat="1" applyFont="1" applyFill="1" applyAlignment="1" applyProtection="1">
      <alignment vertical="center"/>
      <protection hidden="1"/>
    </xf>
    <xf numFmtId="185" fontId="56" fillId="26" borderId="0" xfId="290" applyNumberFormat="1" applyFont="1" applyFill="1" applyAlignment="1" applyProtection="1">
      <alignment horizontal="left" vertical="center"/>
      <protection hidden="1"/>
    </xf>
    <xf numFmtId="185" fontId="56" fillId="26" borderId="0" xfId="290" applyNumberFormat="1" applyFont="1" applyFill="1" applyAlignment="1" applyProtection="1">
      <alignment horizontal="right" vertical="center"/>
      <protection hidden="1"/>
    </xf>
    <xf numFmtId="0" fontId="64" fillId="26" borderId="13" xfId="602" applyFont="1" applyFill="1" applyBorder="1" applyAlignment="1" applyProtection="1">
      <alignment vertical="center"/>
      <protection hidden="1"/>
    </xf>
    <xf numFmtId="1" fontId="64" fillId="26" borderId="13" xfId="602" applyNumberFormat="1" applyFont="1" applyFill="1" applyBorder="1" applyAlignment="1" applyProtection="1">
      <alignment horizontal="right" vertical="center"/>
      <protection hidden="1"/>
    </xf>
    <xf numFmtId="0" fontId="48" fillId="26" borderId="0" xfId="0" applyFont="1" applyFill="1" applyAlignment="1">
      <alignment horizontal="left" vertical="center"/>
    </xf>
    <xf numFmtId="185" fontId="50" fillId="26" borderId="0" xfId="290" applyNumberFormat="1" applyFont="1" applyFill="1" applyAlignment="1" applyProtection="1">
      <alignment horizontal="right" vertical="center"/>
      <protection hidden="1"/>
    </xf>
    <xf numFmtId="185" fontId="56" fillId="0" borderId="0" xfId="290" applyNumberFormat="1" applyFont="1" applyAlignment="1" applyProtection="1">
      <alignment horizontal="right" vertical="center"/>
      <protection hidden="1"/>
    </xf>
    <xf numFmtId="179" fontId="50" fillId="26" borderId="0" xfId="290" applyNumberFormat="1" applyFont="1" applyFill="1" applyAlignment="1" applyProtection="1">
      <alignment horizontal="right" vertical="center"/>
      <protection hidden="1"/>
    </xf>
    <xf numFmtId="185" fontId="56" fillId="0" borderId="0" xfId="290" applyNumberFormat="1" applyFont="1" applyAlignment="1" applyProtection="1">
      <alignment horizontal="left" vertical="center"/>
      <protection hidden="1"/>
    </xf>
    <xf numFmtId="179" fontId="50" fillId="26" borderId="0" xfId="290" applyNumberFormat="1" applyFont="1" applyFill="1" applyAlignment="1" applyProtection="1">
      <alignment vertical="center"/>
      <protection hidden="1"/>
    </xf>
    <xf numFmtId="185" fontId="70" fillId="26" borderId="13" xfId="290" applyNumberFormat="1" applyFont="1" applyFill="1" applyBorder="1" applyAlignment="1" applyProtection="1">
      <alignment vertical="center"/>
      <protection hidden="1"/>
    </xf>
    <xf numFmtId="10" fontId="97" fillId="26" borderId="0" xfId="290" applyNumberFormat="1" applyFont="1" applyFill="1" applyAlignment="1" applyProtection="1">
      <alignment horizontal="right" vertical="center"/>
      <protection hidden="1"/>
    </xf>
    <xf numFmtId="0" fontId="131" fillId="26" borderId="0" xfId="0" applyFont="1" applyFill="1" applyAlignment="1">
      <alignment horizontal="left"/>
    </xf>
    <xf numFmtId="180" fontId="50" fillId="26" borderId="0" xfId="290" applyNumberFormat="1" applyFont="1" applyFill="1" applyAlignment="1" applyProtection="1">
      <alignment horizontal="right" vertical="center"/>
      <protection hidden="1"/>
    </xf>
    <xf numFmtId="4" fontId="56" fillId="26" borderId="0" xfId="290" applyNumberFormat="1" applyFont="1" applyFill="1" applyAlignment="1" applyProtection="1">
      <alignment horizontal="right" vertical="center"/>
      <protection hidden="1"/>
    </xf>
    <xf numFmtId="3" fontId="90" fillId="26" borderId="0" xfId="602" applyNumberFormat="1" applyFont="1" applyFill="1" applyAlignment="1" applyProtection="1">
      <alignment vertical="center"/>
      <protection hidden="1"/>
    </xf>
    <xf numFmtId="185" fontId="50" fillId="0" borderId="0" xfId="290" applyNumberFormat="1" applyFont="1" applyAlignment="1" applyProtection="1">
      <alignment horizontal="right" vertical="center"/>
      <protection hidden="1"/>
    </xf>
    <xf numFmtId="4" fontId="56" fillId="26" borderId="0" xfId="290" applyNumberFormat="1" applyFont="1" applyFill="1" applyAlignment="1" applyProtection="1">
      <alignment vertical="center"/>
      <protection hidden="1"/>
    </xf>
    <xf numFmtId="180" fontId="50" fillId="0" borderId="0" xfId="290" applyNumberFormat="1" applyFont="1" applyAlignment="1" applyProtection="1">
      <alignment horizontal="right" vertical="center"/>
      <protection hidden="1"/>
    </xf>
    <xf numFmtId="3" fontId="50" fillId="0" borderId="0" xfId="290" applyNumberFormat="1" applyFont="1" applyAlignment="1" applyProtection="1">
      <alignment horizontal="right" vertical="center"/>
      <protection hidden="1"/>
    </xf>
    <xf numFmtId="179" fontId="50" fillId="0" borderId="0" xfId="2" applyNumberFormat="1" applyFont="1" applyBorder="1" applyAlignment="1" applyProtection="1">
      <alignment horizontal="right" vertical="center"/>
      <protection hidden="1"/>
    </xf>
    <xf numFmtId="3" fontId="95" fillId="0" borderId="0" xfId="290" applyNumberFormat="1" applyFont="1" applyAlignment="1" applyProtection="1">
      <alignment horizontal="right" vertical="center"/>
      <protection hidden="1"/>
    </xf>
    <xf numFmtId="180" fontId="95" fillId="0" borderId="0" xfId="290" applyNumberFormat="1" applyFont="1" applyAlignment="1" applyProtection="1">
      <alignment horizontal="right" vertical="center"/>
      <protection hidden="1"/>
    </xf>
    <xf numFmtId="3" fontId="50" fillId="0" borderId="0" xfId="602" applyNumberFormat="1" applyFont="1" applyAlignment="1" applyProtection="1">
      <alignment horizontal="justify" wrapText="1"/>
      <protection hidden="1"/>
    </xf>
    <xf numFmtId="3" fontId="66" fillId="29" borderId="53" xfId="602" applyNumberFormat="1" applyFont="1" applyFill="1" applyBorder="1" applyAlignment="1" applyProtection="1">
      <alignment horizontal="center" vertical="center"/>
      <protection hidden="1"/>
    </xf>
    <xf numFmtId="10" fontId="66" fillId="29" borderId="54" xfId="602" applyNumberFormat="1" applyFont="1" applyFill="1" applyBorder="1" applyAlignment="1" applyProtection="1">
      <alignment horizontal="center" vertical="center"/>
      <protection hidden="1"/>
    </xf>
    <xf numFmtId="49" fontId="90" fillId="0" borderId="0" xfId="290" applyNumberFormat="1" applyFont="1" applyAlignment="1" applyProtection="1">
      <alignment vertical="center" wrapText="1"/>
      <protection hidden="1"/>
    </xf>
    <xf numFmtId="185" fontId="91" fillId="0" borderId="0" xfId="290" applyNumberFormat="1" applyFont="1" applyAlignment="1" applyProtection="1">
      <alignment vertical="center"/>
      <protection hidden="1"/>
    </xf>
    <xf numFmtId="49" fontId="90" fillId="26" borderId="0" xfId="290" applyNumberFormat="1" applyFont="1" applyFill="1" applyAlignment="1" applyProtection="1">
      <alignment horizontal="center" vertical="center" wrapText="1"/>
      <protection hidden="1"/>
    </xf>
    <xf numFmtId="3" fontId="91" fillId="0" borderId="0" xfId="602" applyNumberFormat="1" applyFont="1" applyAlignment="1" applyProtection="1">
      <alignment horizontal="justify" wrapText="1"/>
      <protection hidden="1"/>
    </xf>
    <xf numFmtId="1" fontId="64" fillId="26" borderId="13" xfId="602" applyNumberFormat="1" applyFont="1" applyFill="1" applyBorder="1" applyAlignment="1" applyProtection="1">
      <alignment horizontal="center" vertical="center"/>
      <protection hidden="1"/>
    </xf>
    <xf numFmtId="180" fontId="50" fillId="0" borderId="0" xfId="290" applyNumberFormat="1" applyFont="1" applyAlignment="1" applyProtection="1">
      <alignment horizontal="center" vertical="center"/>
      <protection hidden="1"/>
    </xf>
    <xf numFmtId="0" fontId="134" fillId="0" borderId="0" xfId="0" applyFont="1" applyAlignment="1">
      <alignment horizontal="center"/>
    </xf>
    <xf numFmtId="0" fontId="134" fillId="0" borderId="0" xfId="0" applyFont="1"/>
    <xf numFmtId="185" fontId="50" fillId="0" borderId="0" xfId="290" applyNumberFormat="1" applyFont="1" applyAlignment="1" applyProtection="1">
      <alignment horizontal="center" vertical="center"/>
      <protection hidden="1"/>
    </xf>
    <xf numFmtId="185" fontId="56" fillId="0" borderId="13" xfId="290" applyNumberFormat="1" applyFont="1" applyBorder="1" applyAlignment="1" applyProtection="1">
      <alignment vertical="center"/>
      <protection hidden="1"/>
    </xf>
    <xf numFmtId="185" fontId="99" fillId="0" borderId="13" xfId="290" applyNumberFormat="1" applyFont="1" applyBorder="1" applyAlignment="1" applyProtection="1">
      <alignment vertical="center"/>
      <protection hidden="1"/>
    </xf>
    <xf numFmtId="1" fontId="135" fillId="0" borderId="13" xfId="290" applyNumberFormat="1" applyFont="1" applyBorder="1" applyAlignment="1" applyProtection="1">
      <alignment horizontal="center" vertical="center"/>
      <protection hidden="1"/>
    </xf>
    <xf numFmtId="185" fontId="99" fillId="0" borderId="13" xfId="290" applyNumberFormat="1" applyFont="1" applyBorder="1" applyAlignment="1" applyProtection="1">
      <alignment horizontal="center" vertical="center"/>
      <protection hidden="1"/>
    </xf>
    <xf numFmtId="190" fontId="56" fillId="0" borderId="0" xfId="290" applyNumberFormat="1" applyFont="1" applyAlignment="1" applyProtection="1">
      <alignment horizontal="center" vertical="center"/>
      <protection hidden="1"/>
    </xf>
    <xf numFmtId="190" fontId="56" fillId="30" borderId="0" xfId="290" applyNumberFormat="1" applyFont="1" applyFill="1" applyAlignment="1" applyProtection="1">
      <alignment horizontal="center" vertical="center"/>
      <protection hidden="1"/>
    </xf>
    <xf numFmtId="190" fontId="50" fillId="0" borderId="0" xfId="290" applyNumberFormat="1" applyFont="1" applyAlignment="1" applyProtection="1">
      <alignment vertical="center"/>
      <protection hidden="1"/>
    </xf>
    <xf numFmtId="185" fontId="45" fillId="0" borderId="25" xfId="290" applyNumberFormat="1" applyFont="1" applyBorder="1" applyAlignment="1" applyProtection="1">
      <alignment vertical="center"/>
      <protection hidden="1"/>
    </xf>
    <xf numFmtId="185" fontId="50" fillId="0" borderId="25" xfId="290" applyNumberFormat="1" applyFont="1" applyBorder="1" applyAlignment="1" applyProtection="1">
      <alignment vertical="center"/>
      <protection hidden="1"/>
    </xf>
    <xf numFmtId="185" fontId="50" fillId="30" borderId="25" xfId="290" applyNumberFormat="1" applyFont="1" applyFill="1" applyBorder="1" applyAlignment="1" applyProtection="1">
      <alignment vertical="center"/>
      <protection hidden="1"/>
    </xf>
    <xf numFmtId="185" fontId="56" fillId="0" borderId="0" xfId="290" applyNumberFormat="1" applyFont="1" applyAlignment="1" applyProtection="1">
      <alignment horizontal="center" vertical="center"/>
      <protection hidden="1"/>
    </xf>
    <xf numFmtId="187" fontId="50" fillId="0" borderId="0" xfId="290" applyNumberFormat="1" applyFont="1" applyAlignment="1" applyProtection="1">
      <alignment vertical="center"/>
      <protection hidden="1"/>
    </xf>
    <xf numFmtId="187" fontId="50" fillId="30" borderId="0" xfId="290" applyNumberFormat="1" applyFont="1" applyFill="1" applyAlignment="1" applyProtection="1">
      <alignment vertical="center"/>
      <protection hidden="1"/>
    </xf>
    <xf numFmtId="187" fontId="56" fillId="0" borderId="0" xfId="290" applyNumberFormat="1" applyFont="1" applyAlignment="1" applyProtection="1">
      <alignment vertical="center"/>
      <protection hidden="1"/>
    </xf>
    <xf numFmtId="185" fontId="88" fillId="0" borderId="0" xfId="290" applyNumberFormat="1" applyFont="1" applyAlignment="1" applyProtection="1">
      <alignment vertical="center"/>
      <protection hidden="1"/>
    </xf>
    <xf numFmtId="187" fontId="88" fillId="0" borderId="0" xfId="290" applyNumberFormat="1" applyFont="1" applyAlignment="1" applyProtection="1">
      <alignment vertical="center"/>
      <protection hidden="1"/>
    </xf>
    <xf numFmtId="185" fontId="50" fillId="0" borderId="37" xfId="290" applyNumberFormat="1" applyFont="1" applyBorder="1" applyAlignment="1" applyProtection="1">
      <alignment vertical="center"/>
      <protection hidden="1"/>
    </xf>
    <xf numFmtId="187" fontId="50" fillId="0" borderId="37" xfId="290" applyNumberFormat="1" applyFont="1" applyBorder="1" applyAlignment="1" applyProtection="1">
      <alignment vertical="center"/>
      <protection hidden="1"/>
    </xf>
    <xf numFmtId="187" fontId="50" fillId="30" borderId="37" xfId="290" applyNumberFormat="1" applyFont="1" applyFill="1" applyBorder="1" applyAlignment="1" applyProtection="1">
      <alignment vertical="center"/>
      <protection hidden="1"/>
    </xf>
    <xf numFmtId="187" fontId="56" fillId="0" borderId="25" xfId="290" applyNumberFormat="1" applyFont="1" applyBorder="1" applyAlignment="1" applyProtection="1">
      <alignment vertical="center" wrapText="1"/>
      <protection hidden="1"/>
    </xf>
    <xf numFmtId="187" fontId="56" fillId="30" borderId="25" xfId="290" applyNumberFormat="1" applyFont="1" applyFill="1" applyBorder="1" applyAlignment="1" applyProtection="1">
      <alignment vertical="center" wrapText="1"/>
      <protection hidden="1"/>
    </xf>
    <xf numFmtId="3" fontId="56" fillId="0" borderId="65" xfId="290" applyNumberFormat="1" applyFont="1" applyBorder="1" applyAlignment="1" applyProtection="1">
      <alignment vertical="center" wrapText="1"/>
      <protection hidden="1"/>
    </xf>
    <xf numFmtId="187" fontId="56" fillId="0" borderId="65" xfId="290" applyNumberFormat="1" applyFont="1" applyBorder="1" applyAlignment="1" applyProtection="1">
      <alignment vertical="center" wrapText="1"/>
      <protection hidden="1"/>
    </xf>
    <xf numFmtId="187" fontId="56" fillId="30" borderId="65" xfId="290" applyNumberFormat="1" applyFont="1" applyFill="1" applyBorder="1" applyAlignment="1" applyProtection="1">
      <alignment vertical="center" wrapText="1"/>
      <protection hidden="1"/>
    </xf>
    <xf numFmtId="187" fontId="56" fillId="0" borderId="0" xfId="290" applyNumberFormat="1" applyFont="1" applyAlignment="1" applyProtection="1">
      <alignment vertical="center" wrapText="1"/>
      <protection hidden="1"/>
    </xf>
    <xf numFmtId="187" fontId="56" fillId="30" borderId="0" xfId="290" applyNumberFormat="1" applyFont="1" applyFill="1" applyAlignment="1" applyProtection="1">
      <alignment vertical="center" wrapText="1"/>
      <protection hidden="1"/>
    </xf>
    <xf numFmtId="185" fontId="50" fillId="26" borderId="0" xfId="290" applyNumberFormat="1" applyFont="1" applyFill="1" applyAlignment="1" applyProtection="1">
      <alignment vertical="center"/>
      <protection hidden="1"/>
    </xf>
    <xf numFmtId="187" fontId="50" fillId="26" borderId="0" xfId="290" applyNumberFormat="1" applyFont="1" applyFill="1" applyAlignment="1" applyProtection="1">
      <alignment vertical="center"/>
      <protection hidden="1"/>
    </xf>
    <xf numFmtId="0" fontId="134" fillId="0" borderId="65" xfId="0" applyFont="1" applyBorder="1"/>
    <xf numFmtId="187" fontId="134" fillId="0" borderId="65" xfId="0" applyNumberFormat="1" applyFont="1" applyBorder="1"/>
    <xf numFmtId="187" fontId="134" fillId="30" borderId="65" xfId="0" applyNumberFormat="1" applyFont="1" applyFill="1" applyBorder="1"/>
    <xf numFmtId="185" fontId="56" fillId="0" borderId="65" xfId="290" applyNumberFormat="1" applyFont="1" applyBorder="1" applyAlignment="1" applyProtection="1">
      <alignment vertical="center"/>
      <protection hidden="1"/>
    </xf>
    <xf numFmtId="187" fontId="50" fillId="0" borderId="65" xfId="290" applyNumberFormat="1" applyFont="1" applyBorder="1" applyAlignment="1" applyProtection="1">
      <alignment vertical="center"/>
      <protection hidden="1"/>
    </xf>
    <xf numFmtId="187" fontId="50" fillId="30" borderId="65" xfId="290" applyNumberFormat="1" applyFont="1" applyFill="1" applyBorder="1" applyAlignment="1" applyProtection="1">
      <alignment vertical="center"/>
      <protection hidden="1"/>
    </xf>
    <xf numFmtId="187" fontId="56" fillId="0" borderId="65" xfId="290" applyNumberFormat="1" applyFont="1" applyBorder="1" applyAlignment="1" applyProtection="1">
      <alignment vertical="center"/>
      <protection hidden="1"/>
    </xf>
    <xf numFmtId="0" fontId="136" fillId="0" borderId="0" xfId="0" applyFont="1"/>
    <xf numFmtId="167" fontId="137" fillId="0" borderId="0" xfId="0" applyNumberFormat="1" applyFont="1"/>
    <xf numFmtId="0" fontId="137" fillId="0" borderId="0" xfId="0" applyFont="1"/>
    <xf numFmtId="0" fontId="138" fillId="0" borderId="0" xfId="0" applyFont="1"/>
    <xf numFmtId="3" fontId="137" fillId="0" borderId="0" xfId="0" applyNumberFormat="1" applyFont="1"/>
    <xf numFmtId="0" fontId="139" fillId="0" borderId="0" xfId="0" applyFont="1"/>
    <xf numFmtId="178" fontId="137" fillId="0" borderId="0" xfId="0" applyNumberFormat="1" applyFont="1"/>
    <xf numFmtId="167" fontId="134" fillId="0" borderId="0" xfId="0" applyNumberFormat="1" applyFont="1"/>
    <xf numFmtId="191" fontId="134" fillId="0" borderId="0" xfId="0" applyNumberFormat="1" applyFont="1"/>
    <xf numFmtId="191" fontId="134" fillId="0" borderId="0" xfId="0" applyNumberFormat="1" applyFont="1" applyAlignment="1">
      <alignment horizontal="center"/>
    </xf>
    <xf numFmtId="3" fontId="134" fillId="0" borderId="0" xfId="0" applyNumberFormat="1" applyFont="1"/>
    <xf numFmtId="0" fontId="87" fillId="0" borderId="0" xfId="289" applyFont="1" applyAlignment="1">
      <alignment vertical="center"/>
    </xf>
    <xf numFmtId="0" fontId="42" fillId="0" borderId="0" xfId="289" applyFont="1"/>
    <xf numFmtId="0" fontId="23" fillId="0" borderId="0" xfId="289" applyFont="1" applyAlignment="1">
      <alignment vertical="center"/>
    </xf>
    <xf numFmtId="0" fontId="11" fillId="0" borderId="0" xfId="289" applyAlignment="1">
      <alignment vertical="center"/>
    </xf>
    <xf numFmtId="3" fontId="43" fillId="0" borderId="12" xfId="289" applyNumberFormat="1" applyFont="1" applyBorder="1" applyAlignment="1">
      <alignment horizontal="center" vertical="center"/>
    </xf>
    <xf numFmtId="3" fontId="47" fillId="0" borderId="0" xfId="289" applyNumberFormat="1" applyFont="1" applyAlignment="1">
      <alignment horizontal="center" vertical="center"/>
    </xf>
    <xf numFmtId="0" fontId="140" fillId="0" borderId="0" xfId="289" applyFont="1"/>
    <xf numFmtId="1" fontId="48" fillId="0" borderId="0" xfId="289" applyNumberFormat="1" applyFont="1" applyAlignment="1">
      <alignment horizontal="center"/>
    </xf>
    <xf numFmtId="0" fontId="23" fillId="0" borderId="0" xfId="289" applyFont="1"/>
    <xf numFmtId="0" fontId="43" fillId="0" borderId="0" xfId="289" applyFont="1" applyAlignment="1">
      <alignment horizontal="center" vertical="center"/>
    </xf>
    <xf numFmtId="0" fontId="47" fillId="0" borderId="0" xfId="289" applyFont="1" applyAlignment="1">
      <alignment horizontal="center" vertical="center"/>
    </xf>
    <xf numFmtId="0" fontId="11" fillId="0" borderId="13" xfId="289" applyBorder="1"/>
    <xf numFmtId="1" fontId="48" fillId="0" borderId="33" xfId="289" applyNumberFormat="1" applyFont="1" applyBorder="1" applyAlignment="1">
      <alignment horizontal="right"/>
    </xf>
    <xf numFmtId="0" fontId="42" fillId="0" borderId="0" xfId="289" applyFont="1" applyAlignment="1">
      <alignment horizontal="center"/>
    </xf>
    <xf numFmtId="3" fontId="23" fillId="0" borderId="0" xfId="289" applyNumberFormat="1" applyFont="1"/>
    <xf numFmtId="0" fontId="46" fillId="0" borderId="0" xfId="289" applyFont="1" applyAlignment="1">
      <alignment horizontal="center"/>
    </xf>
    <xf numFmtId="0" fontId="46" fillId="0" borderId="13" xfId="289" applyFont="1" applyBorder="1" applyAlignment="1">
      <alignment horizontal="left"/>
    </xf>
    <xf numFmtId="0" fontId="46" fillId="0" borderId="13" xfId="289" applyFont="1" applyBorder="1" applyAlignment="1">
      <alignment horizontal="center"/>
    </xf>
    <xf numFmtId="1" fontId="48" fillId="0" borderId="13" xfId="289" applyNumberFormat="1" applyFont="1" applyBorder="1" applyAlignment="1">
      <alignment horizontal="center"/>
    </xf>
    <xf numFmtId="0" fontId="46" fillId="0" borderId="13" xfId="289" applyFont="1" applyBorder="1"/>
    <xf numFmtId="0" fontId="23" fillId="0" borderId="0" xfId="289" applyFont="1" applyAlignment="1">
      <alignment horizontal="left"/>
    </xf>
    <xf numFmtId="0" fontId="23" fillId="0" borderId="0" xfId="289" applyFont="1" applyAlignment="1">
      <alignment horizontal="center"/>
    </xf>
    <xf numFmtId="4" fontId="23" fillId="0" borderId="0" xfId="289" applyNumberFormat="1" applyFont="1" applyAlignment="1">
      <alignment horizontal="center"/>
    </xf>
    <xf numFmtId="2" fontId="23" fillId="0" borderId="0" xfId="289" applyNumberFormat="1" applyFont="1" applyAlignment="1">
      <alignment horizontal="center"/>
    </xf>
    <xf numFmtId="0" fontId="102" fillId="0" borderId="0" xfId="289" applyFont="1"/>
    <xf numFmtId="0" fontId="141" fillId="29" borderId="0" xfId="289" applyFont="1" applyFill="1" applyAlignment="1">
      <alignment horizontal="center" vertical="center"/>
    </xf>
    <xf numFmtId="0" fontId="23" fillId="0" borderId="0" xfId="289" applyFont="1" applyAlignment="1">
      <alignment horizontal="justify" vertical="top" wrapText="1"/>
    </xf>
    <xf numFmtId="0" fontId="23" fillId="0" borderId="0" xfId="289" applyFont="1" applyAlignment="1">
      <alignment vertical="top" wrapText="1"/>
    </xf>
    <xf numFmtId="3" fontId="23" fillId="0" borderId="0" xfId="289" applyNumberFormat="1" applyFont="1" applyAlignment="1">
      <alignment horizontal="right"/>
    </xf>
    <xf numFmtId="0" fontId="23" fillId="0" borderId="0" xfId="289" applyFont="1" applyAlignment="1">
      <alignment vertical="top"/>
    </xf>
    <xf numFmtId="4" fontId="23" fillId="0" borderId="0" xfId="289" applyNumberFormat="1" applyFont="1" applyAlignment="1">
      <alignment horizontal="right"/>
    </xf>
    <xf numFmtId="2" fontId="23" fillId="0" borderId="0" xfId="289" applyNumberFormat="1" applyFont="1" applyAlignment="1">
      <alignment horizontal="right"/>
    </xf>
    <xf numFmtId="1" fontId="23" fillId="0" borderId="0" xfId="289" applyNumberFormat="1" applyFont="1" applyAlignment="1">
      <alignment horizontal="right"/>
    </xf>
    <xf numFmtId="1" fontId="23" fillId="0" borderId="0" xfId="289" applyNumberFormat="1" applyFont="1" applyAlignment="1">
      <alignment horizontal="center"/>
    </xf>
    <xf numFmtId="0" fontId="102" fillId="0" borderId="0" xfId="289" applyFont="1" applyAlignment="1">
      <alignment vertical="center"/>
    </xf>
    <xf numFmtId="0" fontId="142" fillId="0" borderId="0" xfId="289" applyFont="1"/>
    <xf numFmtId="10" fontId="141" fillId="29" borderId="0" xfId="2" applyNumberFormat="1" applyFont="1" applyFill="1" applyBorder="1" applyAlignment="1" applyProtection="1">
      <alignment horizontal="center" vertical="center"/>
    </xf>
    <xf numFmtId="0" fontId="42" fillId="0" borderId="55" xfId="289" applyFont="1" applyBorder="1" applyAlignment="1">
      <alignment horizontal="center" vertical="center" wrapText="1"/>
    </xf>
    <xf numFmtId="0" fontId="42" fillId="0" borderId="0" xfId="289" applyFont="1" applyAlignment="1">
      <alignment vertical="center"/>
    </xf>
    <xf numFmtId="0" fontId="42" fillId="0" borderId="55" xfId="289" applyFont="1" applyBorder="1" applyAlignment="1">
      <alignment horizontal="center" vertical="top" wrapText="1"/>
    </xf>
    <xf numFmtId="0" fontId="110" fillId="29" borderId="66" xfId="289" applyFont="1" applyFill="1" applyBorder="1" applyAlignment="1">
      <alignment horizontal="center" vertical="center"/>
    </xf>
    <xf numFmtId="0" fontId="110" fillId="29" borderId="0" xfId="289" applyFont="1" applyFill="1" applyAlignment="1">
      <alignment horizontal="center" vertical="center"/>
    </xf>
    <xf numFmtId="0" fontId="54" fillId="33" borderId="55" xfId="289" applyFont="1" applyFill="1" applyBorder="1" applyAlignment="1">
      <alignment horizontal="center" vertical="center" wrapText="1"/>
    </xf>
    <xf numFmtId="0" fontId="46" fillId="0" borderId="67" xfId="289" applyFont="1" applyBorder="1" applyAlignment="1">
      <alignment horizontal="center" vertical="center" wrapText="1"/>
    </xf>
    <xf numFmtId="0" fontId="54" fillId="34" borderId="55" xfId="289" applyFont="1" applyFill="1" applyBorder="1" applyAlignment="1">
      <alignment horizontal="center" vertical="center" wrapText="1"/>
    </xf>
    <xf numFmtId="0" fontId="54" fillId="35" borderId="55" xfId="289" applyFont="1" applyFill="1" applyBorder="1" applyAlignment="1">
      <alignment horizontal="center" vertical="center" wrapText="1"/>
    </xf>
    <xf numFmtId="0" fontId="54" fillId="36" borderId="55" xfId="289" applyFont="1" applyFill="1" applyBorder="1" applyAlignment="1">
      <alignment horizontal="center" vertical="center" wrapText="1"/>
    </xf>
    <xf numFmtId="0" fontId="54" fillId="24" borderId="55" xfId="289" applyFont="1" applyFill="1" applyBorder="1" applyAlignment="1">
      <alignment horizontal="center" vertical="center" wrapText="1"/>
    </xf>
    <xf numFmtId="186" fontId="144" fillId="0" borderId="48" xfId="0" applyNumberFormat="1" applyFont="1" applyBorder="1" applyAlignment="1" applyProtection="1">
      <alignment horizontal="right" wrapText="1"/>
      <protection hidden="1"/>
    </xf>
    <xf numFmtId="179" fontId="145" fillId="0" borderId="48" xfId="602" applyNumberFormat="1" applyFont="1" applyBorder="1" applyAlignment="1" applyProtection="1">
      <alignment horizontal="right" vertical="center" wrapText="1"/>
      <protection hidden="1"/>
    </xf>
    <xf numFmtId="3" fontId="144" fillId="0" borderId="48" xfId="602" applyNumberFormat="1" applyFont="1" applyBorder="1" applyAlignment="1" applyProtection="1">
      <alignment horizontal="right" vertical="center" wrapText="1"/>
      <protection hidden="1"/>
    </xf>
    <xf numFmtId="186" fontId="144" fillId="0" borderId="50" xfId="0" applyNumberFormat="1" applyFont="1" applyBorder="1" applyAlignment="1" applyProtection="1">
      <alignment horizontal="right" wrapText="1"/>
      <protection hidden="1"/>
    </xf>
    <xf numFmtId="179" fontId="145" fillId="0" borderId="50" xfId="602" applyNumberFormat="1" applyFont="1" applyBorder="1" applyAlignment="1" applyProtection="1">
      <alignment horizontal="right" vertical="center" wrapText="1"/>
      <protection hidden="1"/>
    </xf>
    <xf numFmtId="3" fontId="144" fillId="0" borderId="48" xfId="290" applyNumberFormat="1" applyFont="1" applyBorder="1" applyAlignment="1" applyProtection="1">
      <alignment horizontal="right" vertical="center" wrapText="1"/>
      <protection hidden="1"/>
    </xf>
    <xf numFmtId="179" fontId="145" fillId="0" borderId="48" xfId="290" applyNumberFormat="1" applyFont="1" applyBorder="1" applyAlignment="1" applyProtection="1">
      <alignment horizontal="right" vertical="center" wrapText="1"/>
      <protection hidden="1"/>
    </xf>
    <xf numFmtId="3" fontId="144" fillId="0" borderId="0" xfId="290" applyNumberFormat="1" applyFont="1" applyAlignment="1" applyProtection="1">
      <alignment horizontal="right" vertical="center" wrapText="1"/>
      <protection hidden="1"/>
    </xf>
    <xf numFmtId="179" fontId="145" fillId="0" borderId="0" xfId="290" applyNumberFormat="1" applyFont="1" applyAlignment="1" applyProtection="1">
      <alignment horizontal="right" vertical="center" wrapText="1"/>
      <protection hidden="1"/>
    </xf>
    <xf numFmtId="3" fontId="144" fillId="0" borderId="49" xfId="290" applyNumberFormat="1" applyFont="1" applyBorder="1" applyAlignment="1" applyProtection="1">
      <alignment horizontal="right" vertical="center" wrapText="1"/>
      <protection hidden="1"/>
    </xf>
    <xf numFmtId="179" fontId="145" fillId="0" borderId="49" xfId="290" applyNumberFormat="1" applyFont="1" applyBorder="1" applyAlignment="1" applyProtection="1">
      <alignment horizontal="right" vertical="center" wrapText="1"/>
      <protection hidden="1"/>
    </xf>
    <xf numFmtId="3" fontId="144" fillId="0" borderId="25" xfId="290" applyNumberFormat="1" applyFont="1" applyBorder="1" applyAlignment="1" applyProtection="1">
      <alignment horizontal="right" vertical="center" wrapText="1"/>
      <protection hidden="1"/>
    </xf>
    <xf numFmtId="179" fontId="145" fillId="0" borderId="25" xfId="290" applyNumberFormat="1" applyFont="1" applyBorder="1" applyAlignment="1" applyProtection="1">
      <alignment horizontal="right" vertical="center" wrapText="1"/>
      <protection hidden="1"/>
    </xf>
    <xf numFmtId="185" fontId="144" fillId="0" borderId="50" xfId="290" applyNumberFormat="1" applyFont="1" applyBorder="1" applyAlignment="1" applyProtection="1">
      <alignment horizontal="right" vertical="center" wrapText="1"/>
      <protection hidden="1"/>
    </xf>
    <xf numFmtId="179" fontId="145" fillId="0" borderId="50" xfId="290" applyNumberFormat="1" applyFont="1" applyBorder="1" applyAlignment="1" applyProtection="1">
      <alignment horizontal="right" vertical="center" wrapText="1"/>
      <protection hidden="1"/>
    </xf>
    <xf numFmtId="185" fontId="144" fillId="0" borderId="48" xfId="290" applyNumberFormat="1" applyFont="1" applyBorder="1" applyAlignment="1" applyProtection="1">
      <alignment horizontal="right" vertical="center" wrapText="1"/>
      <protection hidden="1"/>
    </xf>
    <xf numFmtId="185" fontId="144" fillId="0" borderId="25" xfId="290" applyNumberFormat="1" applyFont="1" applyBorder="1" applyAlignment="1" applyProtection="1">
      <alignment horizontal="right" vertical="center" wrapText="1"/>
      <protection hidden="1"/>
    </xf>
    <xf numFmtId="179" fontId="146" fillId="0" borderId="0" xfId="2" applyNumberFormat="1" applyFont="1" applyAlignment="1" applyProtection="1">
      <alignment horizontal="right" vertical="center"/>
      <protection hidden="1"/>
    </xf>
    <xf numFmtId="179" fontId="146" fillId="0" borderId="48" xfId="602" applyNumberFormat="1" applyFont="1" applyBorder="1" applyAlignment="1" applyProtection="1">
      <alignment horizontal="right" vertical="center"/>
      <protection hidden="1"/>
    </xf>
    <xf numFmtId="179" fontId="146" fillId="0" borderId="0" xfId="602" applyNumberFormat="1" applyFont="1" applyAlignment="1" applyProtection="1">
      <alignment horizontal="right" vertical="center"/>
      <protection hidden="1"/>
    </xf>
    <xf numFmtId="179" fontId="145" fillId="0" borderId="25" xfId="602" applyNumberFormat="1" applyFont="1" applyBorder="1" applyAlignment="1" applyProtection="1">
      <alignment horizontal="right" vertical="center" wrapText="1"/>
      <protection hidden="1"/>
    </xf>
    <xf numFmtId="0" fontId="147" fillId="0" borderId="13" xfId="602" applyFont="1" applyBorder="1" applyAlignment="1" applyProtection="1">
      <alignment horizontal="right" vertical="center"/>
      <protection hidden="1"/>
    </xf>
    <xf numFmtId="179" fontId="146" fillId="0" borderId="0" xfId="290" applyNumberFormat="1" applyFont="1" applyAlignment="1" applyProtection="1">
      <alignment horizontal="right" vertical="center" wrapText="1"/>
      <protection hidden="1"/>
    </xf>
    <xf numFmtId="179" fontId="145" fillId="0" borderId="37" xfId="290" applyNumberFormat="1" applyFont="1" applyBorder="1" applyAlignment="1" applyProtection="1">
      <alignment horizontal="right" vertical="center" wrapText="1"/>
      <protection hidden="1"/>
    </xf>
    <xf numFmtId="179" fontId="146" fillId="0" borderId="37" xfId="290" applyNumberFormat="1" applyFont="1" applyBorder="1" applyAlignment="1" applyProtection="1">
      <alignment horizontal="right" vertical="center" wrapText="1"/>
      <protection hidden="1"/>
    </xf>
    <xf numFmtId="179" fontId="146" fillId="0" borderId="34" xfId="290" applyNumberFormat="1" applyFont="1" applyBorder="1" applyAlignment="1" applyProtection="1">
      <alignment horizontal="right" vertical="center"/>
      <protection hidden="1"/>
    </xf>
    <xf numFmtId="179" fontId="146" fillId="0" borderId="0" xfId="290" applyNumberFormat="1" applyFont="1" applyAlignment="1" applyProtection="1">
      <alignment horizontal="right" vertical="center"/>
      <protection hidden="1"/>
    </xf>
    <xf numFmtId="185" fontId="147" fillId="0" borderId="0" xfId="602" applyNumberFormat="1" applyFont="1" applyAlignment="1" applyProtection="1">
      <alignment horizontal="right" vertical="center" wrapText="1"/>
      <protection hidden="1"/>
    </xf>
    <xf numFmtId="185" fontId="144" fillId="0" borderId="50" xfId="602" applyNumberFormat="1" applyFont="1" applyBorder="1" applyAlignment="1" applyProtection="1">
      <alignment horizontal="right" vertical="center" wrapText="1"/>
      <protection hidden="1"/>
    </xf>
    <xf numFmtId="185" fontId="147" fillId="0" borderId="48" xfId="602" applyNumberFormat="1" applyFont="1" applyBorder="1" applyAlignment="1" applyProtection="1">
      <alignment horizontal="right" vertical="center" wrapText="1"/>
      <protection hidden="1"/>
    </xf>
    <xf numFmtId="185" fontId="144" fillId="0" borderId="48" xfId="602" applyNumberFormat="1" applyFont="1" applyBorder="1" applyAlignment="1" applyProtection="1">
      <alignment horizontal="right" vertical="center" wrapText="1"/>
      <protection hidden="1"/>
    </xf>
    <xf numFmtId="3" fontId="41" fillId="0" borderId="12" xfId="0" applyNumberFormat="1" applyFont="1" applyBorder="1" applyAlignment="1" applyProtection="1">
      <alignment horizontal="center" vertical="center"/>
      <protection locked="0"/>
    </xf>
    <xf numFmtId="3" fontId="58" fillId="0" borderId="0" xfId="941" applyNumberFormat="1" applyFont="1" applyFill="1" applyBorder="1" applyAlignment="1" applyProtection="1">
      <alignment horizontal="center" vertical="center"/>
      <protection hidden="1"/>
    </xf>
    <xf numFmtId="0" fontId="44" fillId="0" borderId="0" xfId="0" applyFont="1" applyAlignment="1">
      <alignment horizontal="justify" vertical="top" wrapText="1"/>
    </xf>
    <xf numFmtId="0" fontId="65" fillId="29" borderId="0" xfId="0" applyFont="1" applyFill="1" applyAlignment="1">
      <alignment horizontal="center" vertical="center"/>
    </xf>
    <xf numFmtId="0" fontId="11" fillId="29" borderId="0" xfId="289" applyFill="1" applyAlignment="1">
      <alignment horizontal="center"/>
    </xf>
    <xf numFmtId="0" fontId="67" fillId="0" borderId="12" xfId="289" applyFont="1" applyBorder="1" applyAlignment="1">
      <alignment horizontal="center" vertical="center"/>
    </xf>
    <xf numFmtId="3" fontId="60" fillId="0" borderId="0" xfId="0" applyNumberFormat="1" applyFont="1" applyAlignment="1">
      <alignment horizontal="right" vertical="top"/>
    </xf>
    <xf numFmtId="3" fontId="71" fillId="0" borderId="24" xfId="289" applyNumberFormat="1" applyFont="1" applyBorder="1" applyAlignment="1">
      <alignment horizontal="center" vertical="center"/>
    </xf>
    <xf numFmtId="0" fontId="44" fillId="0" borderId="0" xfId="0" applyFont="1" applyAlignment="1">
      <alignment horizontal="left" vertical="top" wrapText="1"/>
    </xf>
    <xf numFmtId="0" fontId="75" fillId="0" borderId="0" xfId="0" applyFont="1" applyAlignment="1">
      <alignment horizontal="justify" wrapText="1"/>
    </xf>
    <xf numFmtId="0" fontId="44" fillId="0" borderId="29" xfId="0" applyFont="1" applyBorder="1" applyAlignment="1">
      <alignment horizontal="center" vertical="center" wrapText="1"/>
    </xf>
    <xf numFmtId="0" fontId="43" fillId="0" borderId="12" xfId="0" applyFont="1" applyBorder="1" applyAlignment="1">
      <alignment horizontal="center" vertical="center"/>
    </xf>
    <xf numFmtId="1" fontId="68" fillId="0" borderId="0" xfId="0" applyNumberFormat="1" applyFont="1" applyAlignment="1">
      <alignment horizontal="center" vertical="center" wrapText="1"/>
    </xf>
    <xf numFmtId="1" fontId="68" fillId="0" borderId="13" xfId="0" applyNumberFormat="1" applyFont="1" applyBorder="1" applyAlignment="1">
      <alignment horizontal="center" vertical="center" wrapText="1"/>
    </xf>
    <xf numFmtId="0" fontId="75" fillId="0" borderId="0" xfId="0" applyFont="1" applyAlignment="1">
      <alignment horizontal="left" vertical="center" wrapText="1"/>
    </xf>
    <xf numFmtId="0" fontId="45" fillId="0" borderId="43" xfId="289" applyFont="1" applyBorder="1" applyAlignment="1">
      <alignment horizontal="left"/>
    </xf>
    <xf numFmtId="0" fontId="45" fillId="0" borderId="41" xfId="289" applyFont="1" applyBorder="1" applyAlignment="1">
      <alignment horizontal="left"/>
    </xf>
    <xf numFmtId="0" fontId="45" fillId="0" borderId="47" xfId="289" applyFont="1" applyBorder="1" applyAlignment="1">
      <alignment horizontal="left"/>
    </xf>
    <xf numFmtId="0" fontId="45" fillId="0" borderId="25" xfId="289" applyFont="1" applyBorder="1" applyAlignment="1">
      <alignment horizontal="left"/>
    </xf>
    <xf numFmtId="0" fontId="45" fillId="0" borderId="39" xfId="289" applyFont="1" applyBorder="1" applyAlignment="1">
      <alignment horizontal="left"/>
    </xf>
    <xf numFmtId="0" fontId="45" fillId="0" borderId="45" xfId="289" applyFont="1" applyBorder="1" applyAlignment="1">
      <alignment horizontal="left"/>
    </xf>
    <xf numFmtId="1" fontId="68" fillId="0" borderId="37" xfId="0" applyNumberFormat="1" applyFont="1" applyBorder="1" applyAlignment="1">
      <alignment horizontal="center" vertical="center" wrapText="1"/>
    </xf>
    <xf numFmtId="1" fontId="48" fillId="0" borderId="13" xfId="602" applyNumberFormat="1" applyFont="1" applyBorder="1" applyAlignment="1" applyProtection="1">
      <alignment horizontal="center" vertical="center"/>
      <protection hidden="1"/>
    </xf>
    <xf numFmtId="1" fontId="48" fillId="0" borderId="13" xfId="0" applyNumberFormat="1" applyFont="1" applyBorder="1" applyAlignment="1">
      <alignment horizontal="center"/>
    </xf>
    <xf numFmtId="1" fontId="48" fillId="0" borderId="0" xfId="0" applyNumberFormat="1" applyFont="1" applyAlignment="1">
      <alignment horizontal="center"/>
    </xf>
    <xf numFmtId="0" fontId="50" fillId="0" borderId="0" xfId="602" applyFont="1" applyAlignment="1" applyProtection="1">
      <alignment horizontal="justify" vertical="center" wrapText="1"/>
      <protection hidden="1"/>
    </xf>
    <xf numFmtId="0" fontId="50" fillId="0" borderId="34" xfId="602" applyFont="1" applyBorder="1" applyAlignment="1" applyProtection="1">
      <alignment horizontal="center" vertical="center" wrapText="1"/>
      <protection hidden="1"/>
    </xf>
    <xf numFmtId="3" fontId="99" fillId="0" borderId="0" xfId="290" applyNumberFormat="1" applyFont="1" applyAlignment="1" applyProtection="1">
      <alignment horizontal="justify" wrapText="1"/>
      <protection hidden="1"/>
    </xf>
    <xf numFmtId="0" fontId="45" fillId="0" borderId="0" xfId="0" applyFont="1" applyAlignment="1">
      <alignment horizontal="left" vertical="top" wrapText="1"/>
    </xf>
    <xf numFmtId="10" fontId="45" fillId="0" borderId="56" xfId="602" applyNumberFormat="1" applyFont="1" applyBorder="1" applyAlignment="1" applyProtection="1">
      <alignment horizontal="center" vertical="center"/>
      <protection hidden="1"/>
    </xf>
    <xf numFmtId="0" fontId="51" fillId="0" borderId="55" xfId="0" applyFont="1" applyBorder="1" applyAlignment="1">
      <alignment horizontal="center" vertical="center"/>
    </xf>
    <xf numFmtId="0" fontId="44" fillId="0" borderId="0" xfId="0" applyFont="1" applyAlignment="1">
      <alignment horizontal="left" vertical="top" wrapText="1" indent="4"/>
    </xf>
    <xf numFmtId="0" fontId="77" fillId="0" borderId="0" xfId="0" applyFont="1" applyAlignment="1">
      <alignment horizontal="center" vertical="center"/>
    </xf>
    <xf numFmtId="0" fontId="100" fillId="0" borderId="13" xfId="388" applyFont="1" applyBorder="1" applyAlignment="1" applyProtection="1">
      <alignment horizontal="left"/>
      <protection hidden="1"/>
    </xf>
    <xf numFmtId="0" fontId="101" fillId="0" borderId="33" xfId="388" applyFont="1" applyBorder="1" applyAlignment="1" applyProtection="1">
      <alignment horizontal="left" vertical="center"/>
      <protection hidden="1"/>
    </xf>
    <xf numFmtId="0" fontId="100" fillId="0" borderId="13" xfId="388" applyFont="1" applyBorder="1" applyAlignment="1" applyProtection="1">
      <alignment horizontal="center" vertical="center"/>
      <protection hidden="1"/>
    </xf>
    <xf numFmtId="0" fontId="56" fillId="26" borderId="0" xfId="0" applyFont="1" applyFill="1" applyAlignment="1" applyProtection="1">
      <alignment horizontal="center"/>
      <protection hidden="1"/>
    </xf>
    <xf numFmtId="0" fontId="50" fillId="26" borderId="0" xfId="0" applyFont="1" applyFill="1" applyAlignment="1" applyProtection="1">
      <alignment horizontal="center"/>
      <protection hidden="1"/>
    </xf>
    <xf numFmtId="0" fontId="50" fillId="26" borderId="0" xfId="0" applyFont="1" applyFill="1" applyAlignment="1" applyProtection="1">
      <alignment horizontal="center" vertical="center"/>
      <protection hidden="1"/>
    </xf>
    <xf numFmtId="0" fontId="88" fillId="26" borderId="0" xfId="423" applyFont="1" applyFill="1" applyAlignment="1">
      <alignment horizontal="left" vertical="center" wrapText="1"/>
    </xf>
    <xf numFmtId="0" fontId="50" fillId="26" borderId="0" xfId="0" applyFont="1" applyFill="1" applyAlignment="1" applyProtection="1">
      <alignment horizontal="center" vertical="top"/>
      <protection hidden="1"/>
    </xf>
    <xf numFmtId="0" fontId="88" fillId="26" borderId="0" xfId="423" applyFont="1" applyFill="1" applyAlignment="1">
      <alignment horizontal="left" vertical="top" wrapText="1"/>
    </xf>
    <xf numFmtId="0" fontId="50" fillId="26" borderId="0" xfId="423" applyFont="1" applyFill="1" applyAlignment="1">
      <alignment horizontal="left" vertical="center" wrapText="1"/>
    </xf>
    <xf numFmtId="0" fontId="45" fillId="26" borderId="0" xfId="0" applyFont="1" applyFill="1" applyAlignment="1" applyProtection="1">
      <alignment horizontal="center" vertical="top"/>
      <protection hidden="1"/>
    </xf>
    <xf numFmtId="0" fontId="51" fillId="26" borderId="0" xfId="0" applyFont="1" applyFill="1" applyAlignment="1" applyProtection="1">
      <alignment horizontal="left" vertical="center" indent="4"/>
      <protection hidden="1"/>
    </xf>
    <xf numFmtId="0" fontId="51" fillId="26" borderId="0" xfId="0" applyFont="1" applyFill="1" applyAlignment="1" applyProtection="1">
      <alignment horizontal="left" vertical="center"/>
      <protection hidden="1"/>
    </xf>
    <xf numFmtId="0" fontId="91" fillId="26" borderId="0" xfId="423" applyFont="1" applyFill="1" applyAlignment="1">
      <alignment horizontal="justify" vertical="top" wrapText="1"/>
    </xf>
    <xf numFmtId="3" fontId="102" fillId="0" borderId="0" xfId="290" applyNumberFormat="1" applyFont="1" applyAlignment="1" applyProtection="1">
      <alignment horizontal="left" vertical="center" wrapText="1"/>
      <protection hidden="1"/>
    </xf>
    <xf numFmtId="4" fontId="127" fillId="29" borderId="0" xfId="602" applyNumberFormat="1" applyFont="1" applyFill="1" applyAlignment="1" applyProtection="1">
      <alignment horizontal="center" vertical="center"/>
      <protection hidden="1"/>
    </xf>
    <xf numFmtId="3" fontId="90" fillId="0" borderId="0" xfId="290" applyNumberFormat="1" applyFont="1" applyAlignment="1" applyProtection="1">
      <alignment horizontal="center" vertical="center" wrapText="1"/>
      <protection hidden="1"/>
    </xf>
    <xf numFmtId="3" fontId="102" fillId="0" borderId="55" xfId="290" applyNumberFormat="1" applyFont="1" applyBorder="1" applyAlignment="1" applyProtection="1">
      <alignment horizontal="center" vertical="center" wrapText="1"/>
      <protection hidden="1"/>
    </xf>
    <xf numFmtId="3" fontId="56" fillId="0" borderId="0" xfId="290" applyNumberFormat="1" applyFont="1" applyAlignment="1" applyProtection="1">
      <alignment horizontal="left" vertical="top" wrapText="1"/>
      <protection hidden="1"/>
    </xf>
    <xf numFmtId="0" fontId="88" fillId="0" borderId="0" xfId="290" applyFont="1" applyAlignment="1" applyProtection="1">
      <alignment horizontal="justify" vertical="center" wrapText="1"/>
      <protection hidden="1"/>
    </xf>
    <xf numFmtId="3" fontId="55" fillId="0" borderId="0" xfId="290" applyNumberFormat="1" applyFont="1" applyAlignment="1" applyProtection="1">
      <alignment horizontal="center" vertical="center" wrapText="1"/>
      <protection hidden="1"/>
    </xf>
    <xf numFmtId="3" fontId="102" fillId="0" borderId="0" xfId="290" applyNumberFormat="1" applyFont="1" applyAlignment="1" applyProtection="1">
      <alignment horizontal="center" vertical="center" wrapText="1"/>
      <protection hidden="1"/>
    </xf>
    <xf numFmtId="4" fontId="127" fillId="32" borderId="0" xfId="602" applyNumberFormat="1" applyFont="1" applyFill="1" applyAlignment="1" applyProtection="1">
      <alignment horizontal="center" vertical="center"/>
      <protection hidden="1"/>
    </xf>
    <xf numFmtId="3" fontId="42" fillId="0" borderId="55" xfId="290" applyNumberFormat="1" applyFont="1" applyBorder="1" applyAlignment="1" applyProtection="1">
      <alignment horizontal="center" vertical="center" wrapText="1"/>
      <protection hidden="1"/>
    </xf>
    <xf numFmtId="0" fontId="120" fillId="0" borderId="0" xfId="0" applyFont="1" applyAlignment="1">
      <alignment horizontal="left" vertical="center"/>
    </xf>
    <xf numFmtId="0" fontId="88" fillId="0" borderId="0" xfId="290" applyFont="1" applyAlignment="1" applyProtection="1">
      <alignment horizontal="justify" vertical="top" wrapText="1"/>
      <protection hidden="1"/>
    </xf>
    <xf numFmtId="3" fontId="55" fillId="0" borderId="13" xfId="290" applyNumberFormat="1" applyFont="1" applyBorder="1" applyAlignment="1" applyProtection="1">
      <alignment horizontal="center" vertical="center" wrapText="1"/>
      <protection hidden="1"/>
    </xf>
    <xf numFmtId="0" fontId="91" fillId="0" borderId="0" xfId="290" applyFont="1" applyAlignment="1" applyProtection="1">
      <alignment horizontal="justify" vertical="center" wrapText="1"/>
      <protection hidden="1"/>
    </xf>
    <xf numFmtId="0" fontId="87" fillId="0" borderId="0" xfId="0" applyFont="1" applyAlignment="1">
      <alignment horizontal="left"/>
    </xf>
    <xf numFmtId="3" fontId="91" fillId="0" borderId="0" xfId="290" applyNumberFormat="1" applyFont="1" applyAlignment="1" applyProtection="1">
      <alignment horizontal="center" vertical="top" wrapText="1"/>
      <protection hidden="1"/>
    </xf>
    <xf numFmtId="3" fontId="88" fillId="0" borderId="0" xfId="290" applyNumberFormat="1" applyFont="1" applyAlignment="1" applyProtection="1">
      <alignment horizontal="left" vertical="center" wrapText="1"/>
      <protection hidden="1"/>
    </xf>
    <xf numFmtId="3" fontId="125" fillId="0" borderId="0" xfId="290" applyNumberFormat="1" applyFont="1" applyAlignment="1" applyProtection="1">
      <alignment horizontal="left" wrapText="1"/>
      <protection hidden="1"/>
    </xf>
    <xf numFmtId="0" fontId="86" fillId="0" borderId="0" xfId="290" applyFont="1" applyAlignment="1" applyProtection="1">
      <alignment horizontal="center" wrapText="1"/>
      <protection hidden="1"/>
    </xf>
    <xf numFmtId="0" fontId="48" fillId="0" borderId="0" xfId="0" applyFont="1" applyAlignment="1">
      <alignment horizontal="left" vertical="center"/>
    </xf>
    <xf numFmtId="0" fontId="91" fillId="0" borderId="0" xfId="0" applyFont="1" applyAlignment="1">
      <alignment horizontal="justify" wrapText="1"/>
    </xf>
    <xf numFmtId="0" fontId="50" fillId="0" borderId="0" xfId="0" applyFont="1" applyAlignment="1">
      <alignment horizontal="justify" vertical="top" wrapText="1"/>
    </xf>
    <xf numFmtId="0" fontId="93" fillId="30" borderId="12" xfId="423" applyFont="1" applyFill="1" applyBorder="1" applyAlignment="1">
      <alignment horizontal="center" vertical="center" wrapText="1"/>
    </xf>
    <xf numFmtId="0" fontId="0" fillId="0" borderId="0" xfId="0" applyAlignment="1">
      <alignment horizontal="center"/>
    </xf>
    <xf numFmtId="3" fontId="91" fillId="0" borderId="0" xfId="602" applyNumberFormat="1" applyFont="1" applyAlignment="1" applyProtection="1">
      <alignment horizontal="justify" wrapText="1"/>
      <protection hidden="1"/>
    </xf>
    <xf numFmtId="0" fontId="80" fillId="0" borderId="0" xfId="0" applyFont="1" applyAlignment="1">
      <alignment horizontal="justify" wrapText="1"/>
    </xf>
    <xf numFmtId="185" fontId="56" fillId="0" borderId="0" xfId="290" applyNumberFormat="1" applyFont="1" applyAlignment="1" applyProtection="1">
      <alignment horizontal="left" vertical="center"/>
      <protection hidden="1"/>
    </xf>
    <xf numFmtId="3" fontId="50" fillId="0" borderId="0" xfId="602" applyNumberFormat="1" applyFont="1" applyAlignment="1" applyProtection="1">
      <alignment horizontal="justify" wrapText="1"/>
      <protection hidden="1"/>
    </xf>
    <xf numFmtId="0" fontId="120" fillId="0" borderId="13" xfId="0" applyFont="1" applyBorder="1" applyAlignment="1">
      <alignment horizontal="left"/>
    </xf>
    <xf numFmtId="3" fontId="50" fillId="0" borderId="0" xfId="602" applyNumberFormat="1" applyFont="1" applyAlignment="1" applyProtection="1">
      <alignment horizontal="justify" vertical="top" wrapText="1"/>
      <protection hidden="1"/>
    </xf>
    <xf numFmtId="185" fontId="56" fillId="26" borderId="0" xfId="290" applyNumberFormat="1" applyFont="1" applyFill="1" applyAlignment="1" applyProtection="1">
      <alignment horizontal="left" vertical="center"/>
      <protection hidden="1"/>
    </xf>
    <xf numFmtId="0" fontId="48" fillId="26" borderId="0" xfId="0" applyFont="1" applyFill="1" applyAlignment="1">
      <alignment horizontal="center" vertical="center"/>
    </xf>
    <xf numFmtId="0" fontId="131" fillId="26" borderId="13" xfId="0" applyFont="1" applyFill="1" applyBorder="1" applyAlignment="1">
      <alignment horizontal="left"/>
    </xf>
    <xf numFmtId="0" fontId="131" fillId="26" borderId="0" xfId="0" applyFont="1" applyFill="1" applyAlignment="1">
      <alignment horizontal="left"/>
    </xf>
    <xf numFmtId="0" fontId="23" fillId="0" borderId="55" xfId="289" applyFont="1" applyBorder="1" applyAlignment="1">
      <alignment horizontal="left" vertical="center" wrapText="1"/>
    </xf>
    <xf numFmtId="0" fontId="23" fillId="0" borderId="55" xfId="289" applyFont="1" applyBorder="1" applyAlignment="1">
      <alignment horizontal="justify" vertical="top" wrapText="1"/>
    </xf>
    <xf numFmtId="0" fontId="110" fillId="29" borderId="0" xfId="289" applyFont="1" applyFill="1" applyAlignment="1">
      <alignment horizontal="center" vertical="center"/>
    </xf>
    <xf numFmtId="0" fontId="23" fillId="0" borderId="0" xfId="289" applyFont="1" applyAlignment="1">
      <alignment horizontal="justify" vertical="top" wrapText="1"/>
    </xf>
    <xf numFmtId="2" fontId="23" fillId="0" borderId="0" xfId="289" applyNumberFormat="1" applyFont="1" applyAlignment="1">
      <alignment horizontal="justify" vertical="top" wrapText="1"/>
    </xf>
    <xf numFmtId="0" fontId="23" fillId="0" borderId="0" xfId="289" applyFont="1" applyAlignment="1">
      <alignment horizontal="left" vertical="top" wrapText="1"/>
    </xf>
    <xf numFmtId="0" fontId="43" fillId="0" borderId="12" xfId="289" applyFont="1" applyBorder="1" applyAlignment="1">
      <alignment horizontal="center" vertical="center"/>
    </xf>
    <xf numFmtId="3" fontId="0" fillId="0" borderId="12" xfId="0" applyNumberFormat="1" applyFill="1" applyBorder="1"/>
    <xf numFmtId="188" fontId="0" fillId="0" borderId="12" xfId="1" applyNumberFormat="1" applyFont="1" applyFill="1" applyBorder="1" applyProtection="1"/>
  </cellXfs>
  <cellStyles count="942">
    <cellStyle name="20% - Colore 1 2" xfId="3" xr:uid="{00000000-0005-0000-0000-000006000000}"/>
    <cellStyle name="20% - Colore 1 3" xfId="4" xr:uid="{00000000-0005-0000-0000-000007000000}"/>
    <cellStyle name="20% - Colore 2 2" xfId="5" xr:uid="{00000000-0005-0000-0000-000008000000}"/>
    <cellStyle name="20% - Colore 2 3" xfId="6" xr:uid="{00000000-0005-0000-0000-000009000000}"/>
    <cellStyle name="20% - Colore 3 2" xfId="7" xr:uid="{00000000-0005-0000-0000-00000A000000}"/>
    <cellStyle name="20% - Colore 3 2 2" xfId="8" xr:uid="{00000000-0005-0000-0000-00000B000000}"/>
    <cellStyle name="20% - Colore 3 3" xfId="9" xr:uid="{00000000-0005-0000-0000-00000C000000}"/>
    <cellStyle name="20% - Colore 4 2" xfId="10" xr:uid="{00000000-0005-0000-0000-00000D000000}"/>
    <cellStyle name="20% - Colore 4 3" xfId="11" xr:uid="{00000000-0005-0000-0000-00000E000000}"/>
    <cellStyle name="20% - Colore 5 2" xfId="12" xr:uid="{00000000-0005-0000-0000-00000F000000}"/>
    <cellStyle name="20% - Colore 6 2" xfId="13" xr:uid="{00000000-0005-0000-0000-000010000000}"/>
    <cellStyle name="20% - Colore 6 3" xfId="14" xr:uid="{00000000-0005-0000-0000-000011000000}"/>
    <cellStyle name="40% - Colore 1 2" xfId="15" xr:uid="{00000000-0005-0000-0000-000012000000}"/>
    <cellStyle name="40% - Colore 1 3" xfId="16" xr:uid="{00000000-0005-0000-0000-000013000000}"/>
    <cellStyle name="40% - Colore 2 2" xfId="17" xr:uid="{00000000-0005-0000-0000-000014000000}"/>
    <cellStyle name="40% - Colore 3 2" xfId="18" xr:uid="{00000000-0005-0000-0000-000015000000}"/>
    <cellStyle name="40% - Colore 3 3" xfId="19" xr:uid="{00000000-0005-0000-0000-000016000000}"/>
    <cellStyle name="40% - Colore 4 2" xfId="20" xr:uid="{00000000-0005-0000-0000-000017000000}"/>
    <cellStyle name="40% - Colore 4 3" xfId="21" xr:uid="{00000000-0005-0000-0000-000018000000}"/>
    <cellStyle name="40% - Colore 5 2" xfId="22" xr:uid="{00000000-0005-0000-0000-000019000000}"/>
    <cellStyle name="40% - Colore 5 3" xfId="23" xr:uid="{00000000-0005-0000-0000-00001A000000}"/>
    <cellStyle name="40% - Colore 6 2" xfId="24" xr:uid="{00000000-0005-0000-0000-00001B000000}"/>
    <cellStyle name="40% - Colore 6 3" xfId="25" xr:uid="{00000000-0005-0000-0000-00001C000000}"/>
    <cellStyle name="60% - Colore 1 2" xfId="26" xr:uid="{00000000-0005-0000-0000-00001D000000}"/>
    <cellStyle name="60% - Colore 1 3" xfId="27" xr:uid="{00000000-0005-0000-0000-00001E000000}"/>
    <cellStyle name="60% - Colore 2 2" xfId="28" xr:uid="{00000000-0005-0000-0000-00001F000000}"/>
    <cellStyle name="60% - Colore 2 3" xfId="29" xr:uid="{00000000-0005-0000-0000-000020000000}"/>
    <cellStyle name="60% - Colore 3 2" xfId="30" xr:uid="{00000000-0005-0000-0000-000021000000}"/>
    <cellStyle name="60% - Colore 3 3" xfId="31" xr:uid="{00000000-0005-0000-0000-000022000000}"/>
    <cellStyle name="60% - Colore 4 2" xfId="32" xr:uid="{00000000-0005-0000-0000-000023000000}"/>
    <cellStyle name="60% - Colore 4 3" xfId="33" xr:uid="{00000000-0005-0000-0000-000024000000}"/>
    <cellStyle name="60% - Colore 5 2" xfId="34" xr:uid="{00000000-0005-0000-0000-000025000000}"/>
    <cellStyle name="60% - Colore 5 3" xfId="35" xr:uid="{00000000-0005-0000-0000-000026000000}"/>
    <cellStyle name="60% - Colore 6 2" xfId="36" xr:uid="{00000000-0005-0000-0000-000027000000}"/>
    <cellStyle name="60% - Colore 6 3" xfId="37" xr:uid="{00000000-0005-0000-0000-000028000000}"/>
    <cellStyle name="Calcolo 2" xfId="38" xr:uid="{00000000-0005-0000-0000-000029000000}"/>
    <cellStyle name="Cella collegata 2" xfId="39" xr:uid="{00000000-0005-0000-0000-00002A000000}"/>
    <cellStyle name="Cella da controllare 2" xfId="40" xr:uid="{00000000-0005-0000-0000-00002B000000}"/>
    <cellStyle name="Cella da controllare 2 2" xfId="41" xr:uid="{00000000-0005-0000-0000-00002C000000}"/>
    <cellStyle name="Cella da controllare 2 2 2" xfId="42" xr:uid="{00000000-0005-0000-0000-00002D000000}"/>
    <cellStyle name="Cella da controllare 2 3" xfId="43" xr:uid="{00000000-0005-0000-0000-00002E000000}"/>
    <cellStyle name="Cella da controllare 2 3 2" xfId="44" xr:uid="{00000000-0005-0000-0000-00002F000000}"/>
    <cellStyle name="Cella da controllare 2 4" xfId="45" xr:uid="{00000000-0005-0000-0000-000030000000}"/>
    <cellStyle name="Collegamento ipertestuale 2" xfId="46" xr:uid="{00000000-0005-0000-0000-000031000000}"/>
    <cellStyle name="Collegamento ipertestuale 2 2" xfId="47" xr:uid="{00000000-0005-0000-0000-000032000000}"/>
    <cellStyle name="Collegamento ipertestuale 3" xfId="48" xr:uid="{00000000-0005-0000-0000-000033000000}"/>
    <cellStyle name="Collegamento ipertestuale 4" xfId="49" xr:uid="{00000000-0005-0000-0000-000034000000}"/>
    <cellStyle name="Collegamento ipertestuale 5" xfId="50" xr:uid="{00000000-0005-0000-0000-000035000000}"/>
    <cellStyle name="Colore 1 2" xfId="51" xr:uid="{00000000-0005-0000-0000-000036000000}"/>
    <cellStyle name="Colore 2 2" xfId="52" xr:uid="{00000000-0005-0000-0000-000037000000}"/>
    <cellStyle name="Colore 3 2" xfId="53" xr:uid="{00000000-0005-0000-0000-000038000000}"/>
    <cellStyle name="Colore 4 2" xfId="54" xr:uid="{00000000-0005-0000-0000-000039000000}"/>
    <cellStyle name="Colore 5 2" xfId="55" xr:uid="{00000000-0005-0000-0000-00003A000000}"/>
    <cellStyle name="Colore 6 2" xfId="56" xr:uid="{00000000-0005-0000-0000-00003B000000}"/>
    <cellStyle name="Comma [0] 2" xfId="57" xr:uid="{00000000-0005-0000-0000-00003C000000}"/>
    <cellStyle name="Comma1 - Stile1" xfId="58" xr:uid="{00000000-0005-0000-0000-00003D000000}"/>
    <cellStyle name="Euro" xfId="59" xr:uid="{00000000-0005-0000-0000-00003E000000}"/>
    <cellStyle name="Euro 10" xfId="60" xr:uid="{00000000-0005-0000-0000-00003F000000}"/>
    <cellStyle name="Euro 11" xfId="61" xr:uid="{00000000-0005-0000-0000-000040000000}"/>
    <cellStyle name="Euro 12" xfId="62" xr:uid="{00000000-0005-0000-0000-000041000000}"/>
    <cellStyle name="Euro 12 2" xfId="63" xr:uid="{00000000-0005-0000-0000-000042000000}"/>
    <cellStyle name="Euro 13" xfId="64" xr:uid="{00000000-0005-0000-0000-000043000000}"/>
    <cellStyle name="Euro 13 2" xfId="65" xr:uid="{00000000-0005-0000-0000-000044000000}"/>
    <cellStyle name="Euro 14" xfId="66" xr:uid="{00000000-0005-0000-0000-000045000000}"/>
    <cellStyle name="Euro 14 2" xfId="67" xr:uid="{00000000-0005-0000-0000-000046000000}"/>
    <cellStyle name="Euro 15" xfId="68" xr:uid="{00000000-0005-0000-0000-000047000000}"/>
    <cellStyle name="Euro 15 2" xfId="69" xr:uid="{00000000-0005-0000-0000-000048000000}"/>
    <cellStyle name="Euro 16" xfId="70" xr:uid="{00000000-0005-0000-0000-000049000000}"/>
    <cellStyle name="Euro 16 2" xfId="71" xr:uid="{00000000-0005-0000-0000-00004A000000}"/>
    <cellStyle name="Euro 17" xfId="72" xr:uid="{00000000-0005-0000-0000-00004B000000}"/>
    <cellStyle name="Euro 17 2" xfId="73" xr:uid="{00000000-0005-0000-0000-00004C000000}"/>
    <cellStyle name="Euro 18" xfId="74" xr:uid="{00000000-0005-0000-0000-00004D000000}"/>
    <cellStyle name="Euro 18 2" xfId="75" xr:uid="{00000000-0005-0000-0000-00004E000000}"/>
    <cellStyle name="Euro 19" xfId="76" xr:uid="{00000000-0005-0000-0000-00004F000000}"/>
    <cellStyle name="Euro 2" xfId="77" xr:uid="{00000000-0005-0000-0000-000050000000}"/>
    <cellStyle name="Euro 2 2" xfId="78" xr:uid="{00000000-0005-0000-0000-000051000000}"/>
    <cellStyle name="Euro 2 3" xfId="79" xr:uid="{00000000-0005-0000-0000-000052000000}"/>
    <cellStyle name="Euro 2 3 2" xfId="80" xr:uid="{00000000-0005-0000-0000-000053000000}"/>
    <cellStyle name="Euro 20" xfId="81" xr:uid="{00000000-0005-0000-0000-000054000000}"/>
    <cellStyle name="Euro 3" xfId="82" xr:uid="{00000000-0005-0000-0000-000055000000}"/>
    <cellStyle name="Euro 4" xfId="83" xr:uid="{00000000-0005-0000-0000-000056000000}"/>
    <cellStyle name="Euro 5" xfId="84" xr:uid="{00000000-0005-0000-0000-000057000000}"/>
    <cellStyle name="Euro 6" xfId="85" xr:uid="{00000000-0005-0000-0000-000058000000}"/>
    <cellStyle name="Euro 6 2" xfId="86" xr:uid="{00000000-0005-0000-0000-000059000000}"/>
    <cellStyle name="Euro 7" xfId="87" xr:uid="{00000000-0005-0000-0000-00005A000000}"/>
    <cellStyle name="Euro 8" xfId="88" xr:uid="{00000000-0005-0000-0000-00005B000000}"/>
    <cellStyle name="Euro 9" xfId="89" xr:uid="{00000000-0005-0000-0000-00005C000000}"/>
    <cellStyle name="Euro_aa1" xfId="90" xr:uid="{00000000-0005-0000-0000-00005D000000}"/>
    <cellStyle name="Excel Built-in Good" xfId="941" xr:uid="{00000000-0005-0000-0000-0000B0030000}"/>
    <cellStyle name="fo]_x000d__x000a_UserName=Murat Zelef_x000d__x000a_UserCompany=Bumerang_x000d__x000a__x000d__x000a_[File Paths]_x000d__x000a_WorkingDirectory=C:\EQUIS\DLWIN_x000d__x000a_DownLoader=C" xfId="91" xr:uid="{00000000-0005-0000-0000-00005E000000}"/>
    <cellStyle name="Good 1" xfId="92" xr:uid="{00000000-0005-0000-0000-00005F000000}"/>
    <cellStyle name="Helv 10" xfId="93" xr:uid="{00000000-0005-0000-0000-000060000000}"/>
    <cellStyle name="Input 2" xfId="94" xr:uid="{00000000-0005-0000-0000-000061000000}"/>
    <cellStyle name="Input 3" xfId="95" xr:uid="{00000000-0005-0000-0000-000062000000}"/>
    <cellStyle name="Input 3 2" xfId="96" xr:uid="{00000000-0005-0000-0000-000063000000}"/>
    <cellStyle name="Input 3 2 2" xfId="97" xr:uid="{00000000-0005-0000-0000-000064000000}"/>
    <cellStyle name="Input 3 2 3" xfId="98" xr:uid="{00000000-0005-0000-0000-000065000000}"/>
    <cellStyle name="Input 3 3" xfId="99" xr:uid="{00000000-0005-0000-0000-000066000000}"/>
    <cellStyle name="Input 3 3 2" xfId="100" xr:uid="{00000000-0005-0000-0000-000067000000}"/>
    <cellStyle name="Input 3 3 3" xfId="101" xr:uid="{00000000-0005-0000-0000-000068000000}"/>
    <cellStyle name="Input 3 4" xfId="102" xr:uid="{00000000-0005-0000-0000-000069000000}"/>
    <cellStyle name="Input 3 4 2" xfId="103" xr:uid="{00000000-0005-0000-0000-00006A000000}"/>
    <cellStyle name="Input 3 4 3" xfId="104" xr:uid="{00000000-0005-0000-0000-00006B000000}"/>
    <cellStyle name="Input 3 5" xfId="105" xr:uid="{00000000-0005-0000-0000-00006C000000}"/>
    <cellStyle name="Input 3 6" xfId="106" xr:uid="{00000000-0005-0000-0000-00006D000000}"/>
    <cellStyle name="Migliaia" xfId="1" builtinId="3"/>
    <cellStyle name="Migliaia (0)_1997" xfId="107" xr:uid="{00000000-0005-0000-0000-00006E000000}"/>
    <cellStyle name="Migliaia [0] 10" xfId="232" xr:uid="{00000000-0005-0000-0000-0000EB000000}"/>
    <cellStyle name="Migliaia [0] 11" xfId="233" xr:uid="{00000000-0005-0000-0000-0000EC000000}"/>
    <cellStyle name="Migliaia [0] 12" xfId="234" xr:uid="{00000000-0005-0000-0000-0000ED000000}"/>
    <cellStyle name="Migliaia [0] 13" xfId="235" xr:uid="{00000000-0005-0000-0000-0000EE000000}"/>
    <cellStyle name="Migliaia [0] 14" xfId="236" xr:uid="{00000000-0005-0000-0000-0000EF000000}"/>
    <cellStyle name="Migliaia [0] 14 2" xfId="237" xr:uid="{00000000-0005-0000-0000-0000F0000000}"/>
    <cellStyle name="Migliaia [0] 15" xfId="238" xr:uid="{00000000-0005-0000-0000-0000F1000000}"/>
    <cellStyle name="Migliaia [0] 15 2" xfId="239" xr:uid="{00000000-0005-0000-0000-0000F2000000}"/>
    <cellStyle name="Migliaia [0] 15 2 2" xfId="240" xr:uid="{00000000-0005-0000-0000-0000F3000000}"/>
    <cellStyle name="Migliaia [0] 15 3" xfId="241" xr:uid="{00000000-0005-0000-0000-0000F4000000}"/>
    <cellStyle name="Migliaia [0] 15 3 2" xfId="242" xr:uid="{00000000-0005-0000-0000-0000F5000000}"/>
    <cellStyle name="Migliaia [0] 15 4" xfId="243" xr:uid="{00000000-0005-0000-0000-0000F6000000}"/>
    <cellStyle name="Migliaia [0] 15 4 2" xfId="244" xr:uid="{00000000-0005-0000-0000-0000F7000000}"/>
    <cellStyle name="Migliaia [0] 15 5" xfId="245" xr:uid="{00000000-0005-0000-0000-0000F8000000}"/>
    <cellStyle name="Migliaia [0] 15 5 2" xfId="246" xr:uid="{00000000-0005-0000-0000-0000F9000000}"/>
    <cellStyle name="Migliaia [0] 15 6" xfId="247" xr:uid="{00000000-0005-0000-0000-0000FA000000}"/>
    <cellStyle name="Migliaia [0] 15 6 2" xfId="248" xr:uid="{00000000-0005-0000-0000-0000FB000000}"/>
    <cellStyle name="Migliaia [0] 15 7" xfId="249" xr:uid="{00000000-0005-0000-0000-0000FC000000}"/>
    <cellStyle name="Migliaia [0] 16" xfId="250" xr:uid="{00000000-0005-0000-0000-0000FD000000}"/>
    <cellStyle name="Migliaia [0] 16 2" xfId="251" xr:uid="{00000000-0005-0000-0000-0000FE000000}"/>
    <cellStyle name="Migliaia [0] 16 2 2" xfId="252" xr:uid="{00000000-0005-0000-0000-0000FF000000}"/>
    <cellStyle name="Migliaia [0] 16 3" xfId="253" xr:uid="{00000000-0005-0000-0000-000000010000}"/>
    <cellStyle name="Migliaia [0] 17" xfId="254" xr:uid="{00000000-0005-0000-0000-000001010000}"/>
    <cellStyle name="Migliaia [0] 17 2" xfId="255" xr:uid="{00000000-0005-0000-0000-000002010000}"/>
    <cellStyle name="Migliaia [0] 18" xfId="256" xr:uid="{00000000-0005-0000-0000-000003010000}"/>
    <cellStyle name="Migliaia [0] 2" xfId="257" xr:uid="{00000000-0005-0000-0000-000004010000}"/>
    <cellStyle name="Migliaia [0] 2 10" xfId="258" xr:uid="{00000000-0005-0000-0000-000005010000}"/>
    <cellStyle name="Migliaia [0] 2 11" xfId="259" xr:uid="{00000000-0005-0000-0000-000006010000}"/>
    <cellStyle name="Migliaia [0] 2 2" xfId="260" xr:uid="{00000000-0005-0000-0000-000007010000}"/>
    <cellStyle name="Migliaia [0] 2 2 2" xfId="261" xr:uid="{00000000-0005-0000-0000-000008010000}"/>
    <cellStyle name="Migliaia [0] 2 3" xfId="262" xr:uid="{00000000-0005-0000-0000-000009010000}"/>
    <cellStyle name="Migliaia [0] 2 3 2" xfId="263" xr:uid="{00000000-0005-0000-0000-00000A010000}"/>
    <cellStyle name="Migliaia [0] 2 4" xfId="264" xr:uid="{00000000-0005-0000-0000-00000B010000}"/>
    <cellStyle name="Migliaia [0] 2 4 2" xfId="265" xr:uid="{00000000-0005-0000-0000-00000C010000}"/>
    <cellStyle name="Migliaia [0] 2 5" xfId="266" xr:uid="{00000000-0005-0000-0000-00000D010000}"/>
    <cellStyle name="Migliaia [0] 2 5 2" xfId="267" xr:uid="{00000000-0005-0000-0000-00000E010000}"/>
    <cellStyle name="Migliaia [0] 2 6" xfId="268" xr:uid="{00000000-0005-0000-0000-00000F010000}"/>
    <cellStyle name="Migliaia [0] 2 6 2" xfId="269" xr:uid="{00000000-0005-0000-0000-000010010000}"/>
    <cellStyle name="Migliaia [0] 2 7" xfId="270" xr:uid="{00000000-0005-0000-0000-000011010000}"/>
    <cellStyle name="Migliaia [0] 2 7 2" xfId="271" xr:uid="{00000000-0005-0000-0000-000012010000}"/>
    <cellStyle name="Migliaia [0] 2 8" xfId="272" xr:uid="{00000000-0005-0000-0000-000013010000}"/>
    <cellStyle name="Migliaia [0] 2 8 2" xfId="273" xr:uid="{00000000-0005-0000-0000-000014010000}"/>
    <cellStyle name="Migliaia [0] 2 9" xfId="274" xr:uid="{00000000-0005-0000-0000-000015010000}"/>
    <cellStyle name="Migliaia [0] 3" xfId="275" xr:uid="{00000000-0005-0000-0000-000016010000}"/>
    <cellStyle name="Migliaia [0] 3 2" xfId="276" xr:uid="{00000000-0005-0000-0000-000017010000}"/>
    <cellStyle name="Migliaia [0] 4" xfId="277" xr:uid="{00000000-0005-0000-0000-000018010000}"/>
    <cellStyle name="Migliaia [0] 5" xfId="278" xr:uid="{00000000-0005-0000-0000-000019010000}"/>
    <cellStyle name="Migliaia [0] 6" xfId="279" xr:uid="{00000000-0005-0000-0000-00001A010000}"/>
    <cellStyle name="Migliaia [0] 7" xfId="280" xr:uid="{00000000-0005-0000-0000-00001B010000}"/>
    <cellStyle name="Migliaia [0] 8" xfId="281" xr:uid="{00000000-0005-0000-0000-00001C010000}"/>
    <cellStyle name="Migliaia [0] 9" xfId="282" xr:uid="{00000000-0005-0000-0000-00001D010000}"/>
    <cellStyle name="Migliaia 10" xfId="108" xr:uid="{00000000-0005-0000-0000-00006F000000}"/>
    <cellStyle name="Migliaia 10 2" xfId="109" xr:uid="{00000000-0005-0000-0000-000070000000}"/>
    <cellStyle name="Migliaia 11" xfId="110" xr:uid="{00000000-0005-0000-0000-000071000000}"/>
    <cellStyle name="Migliaia 11 2" xfId="111" xr:uid="{00000000-0005-0000-0000-000072000000}"/>
    <cellStyle name="Migliaia 12" xfId="112" xr:uid="{00000000-0005-0000-0000-000073000000}"/>
    <cellStyle name="Migliaia 12 2" xfId="113" xr:uid="{00000000-0005-0000-0000-000074000000}"/>
    <cellStyle name="Migliaia 13" xfId="114" xr:uid="{00000000-0005-0000-0000-000075000000}"/>
    <cellStyle name="Migliaia 13 2" xfId="115" xr:uid="{00000000-0005-0000-0000-000076000000}"/>
    <cellStyle name="Migliaia 13 2 2" xfId="116" xr:uid="{00000000-0005-0000-0000-000077000000}"/>
    <cellStyle name="Migliaia 13 3" xfId="117" xr:uid="{00000000-0005-0000-0000-000078000000}"/>
    <cellStyle name="Migliaia 13 3 2" xfId="118" xr:uid="{00000000-0005-0000-0000-000079000000}"/>
    <cellStyle name="Migliaia 13 4" xfId="119" xr:uid="{00000000-0005-0000-0000-00007A000000}"/>
    <cellStyle name="Migliaia 13 4 2" xfId="120" xr:uid="{00000000-0005-0000-0000-00007B000000}"/>
    <cellStyle name="Migliaia 13 5" xfId="121" xr:uid="{00000000-0005-0000-0000-00007C000000}"/>
    <cellStyle name="Migliaia 2" xfId="122" xr:uid="{00000000-0005-0000-0000-00007D000000}"/>
    <cellStyle name="Migliaia 2 10" xfId="123" xr:uid="{00000000-0005-0000-0000-00007E000000}"/>
    <cellStyle name="Migliaia 2 10 2" xfId="124" xr:uid="{00000000-0005-0000-0000-00007F000000}"/>
    <cellStyle name="Migliaia 2 11" xfId="125" xr:uid="{00000000-0005-0000-0000-000080000000}"/>
    <cellStyle name="Migliaia 2 11 2" xfId="126" xr:uid="{00000000-0005-0000-0000-000081000000}"/>
    <cellStyle name="Migliaia 2 12" xfId="127" xr:uid="{00000000-0005-0000-0000-000082000000}"/>
    <cellStyle name="Migliaia 2 12 2" xfId="128" xr:uid="{00000000-0005-0000-0000-000083000000}"/>
    <cellStyle name="Migliaia 2 13" xfId="129" xr:uid="{00000000-0005-0000-0000-000084000000}"/>
    <cellStyle name="Migliaia 2 13 2" xfId="130" xr:uid="{00000000-0005-0000-0000-000085000000}"/>
    <cellStyle name="Migliaia 2 14" xfId="131" xr:uid="{00000000-0005-0000-0000-000086000000}"/>
    <cellStyle name="Migliaia 2 2" xfId="132" xr:uid="{00000000-0005-0000-0000-000087000000}"/>
    <cellStyle name="Migliaia 2 2 2" xfId="133" xr:uid="{00000000-0005-0000-0000-000088000000}"/>
    <cellStyle name="Migliaia 2 2 2 2" xfId="134" xr:uid="{00000000-0005-0000-0000-000089000000}"/>
    <cellStyle name="Migliaia 2 2 2 2 2" xfId="135" xr:uid="{00000000-0005-0000-0000-00008A000000}"/>
    <cellStyle name="Migliaia 2 2 2 3" xfId="136" xr:uid="{00000000-0005-0000-0000-00008B000000}"/>
    <cellStyle name="Migliaia 2 2 3" xfId="137" xr:uid="{00000000-0005-0000-0000-00008C000000}"/>
    <cellStyle name="Migliaia 2 2 3 2" xfId="138" xr:uid="{00000000-0005-0000-0000-00008D000000}"/>
    <cellStyle name="Migliaia 2 2 4" xfId="139" xr:uid="{00000000-0005-0000-0000-00008E000000}"/>
    <cellStyle name="Migliaia 2 2 4 2" xfId="140" xr:uid="{00000000-0005-0000-0000-00008F000000}"/>
    <cellStyle name="Migliaia 2 2 5" xfId="141" xr:uid="{00000000-0005-0000-0000-000090000000}"/>
    <cellStyle name="Migliaia 2 2 5 2" xfId="142" xr:uid="{00000000-0005-0000-0000-000091000000}"/>
    <cellStyle name="Migliaia 2 2 6" xfId="143" xr:uid="{00000000-0005-0000-0000-000092000000}"/>
    <cellStyle name="Migliaia 2 2 6 2" xfId="144" xr:uid="{00000000-0005-0000-0000-000093000000}"/>
    <cellStyle name="Migliaia 2 2 7" xfId="145" xr:uid="{00000000-0005-0000-0000-000094000000}"/>
    <cellStyle name="Migliaia 2 2 7 2" xfId="146" xr:uid="{00000000-0005-0000-0000-000095000000}"/>
    <cellStyle name="Migliaia 2 2 8" xfId="147" xr:uid="{00000000-0005-0000-0000-000096000000}"/>
    <cellStyle name="Migliaia 2 2 8 2" xfId="148" xr:uid="{00000000-0005-0000-0000-000097000000}"/>
    <cellStyle name="Migliaia 2 3" xfId="149" xr:uid="{00000000-0005-0000-0000-000098000000}"/>
    <cellStyle name="Migliaia 2 3 2" xfId="150" xr:uid="{00000000-0005-0000-0000-000099000000}"/>
    <cellStyle name="Migliaia 2 4" xfId="151" xr:uid="{00000000-0005-0000-0000-00009A000000}"/>
    <cellStyle name="Migliaia 2 4 2" xfId="152" xr:uid="{00000000-0005-0000-0000-00009B000000}"/>
    <cellStyle name="Migliaia 2 5" xfId="153" xr:uid="{00000000-0005-0000-0000-00009C000000}"/>
    <cellStyle name="Migliaia 2 5 2" xfId="154" xr:uid="{00000000-0005-0000-0000-00009D000000}"/>
    <cellStyle name="Migliaia 2 6" xfId="155" xr:uid="{00000000-0005-0000-0000-00009E000000}"/>
    <cellStyle name="Migliaia 2 6 2" xfId="156" xr:uid="{00000000-0005-0000-0000-00009F000000}"/>
    <cellStyle name="Migliaia 2 7" xfId="157" xr:uid="{00000000-0005-0000-0000-0000A0000000}"/>
    <cellStyle name="Migliaia 2 7 2" xfId="158" xr:uid="{00000000-0005-0000-0000-0000A1000000}"/>
    <cellStyle name="Migliaia 2 8" xfId="159" xr:uid="{00000000-0005-0000-0000-0000A2000000}"/>
    <cellStyle name="Migliaia 2 8 2" xfId="160" xr:uid="{00000000-0005-0000-0000-0000A3000000}"/>
    <cellStyle name="Migliaia 2 9" xfId="161" xr:uid="{00000000-0005-0000-0000-0000A4000000}"/>
    <cellStyle name="Migliaia 2 9 2" xfId="162" xr:uid="{00000000-0005-0000-0000-0000A5000000}"/>
    <cellStyle name="Migliaia 2_conto economico" xfId="163" xr:uid="{00000000-0005-0000-0000-0000A6000000}"/>
    <cellStyle name="Migliaia 3" xfId="164" xr:uid="{00000000-0005-0000-0000-0000A7000000}"/>
    <cellStyle name="Migliaia 3 2" xfId="165" xr:uid="{00000000-0005-0000-0000-0000A8000000}"/>
    <cellStyle name="Migliaia 3 2 2" xfId="166" xr:uid="{00000000-0005-0000-0000-0000A9000000}"/>
    <cellStyle name="Migliaia 3 3" xfId="167" xr:uid="{00000000-0005-0000-0000-0000AA000000}"/>
    <cellStyle name="Migliaia 3 3 2" xfId="168" xr:uid="{00000000-0005-0000-0000-0000AB000000}"/>
    <cellStyle name="Migliaia 3 4" xfId="169" xr:uid="{00000000-0005-0000-0000-0000AC000000}"/>
    <cellStyle name="Migliaia 3 4 2" xfId="170" xr:uid="{00000000-0005-0000-0000-0000AD000000}"/>
    <cellStyle name="Migliaia 3 5" xfId="171" xr:uid="{00000000-0005-0000-0000-0000AE000000}"/>
    <cellStyle name="Migliaia 3 5 2" xfId="172" xr:uid="{00000000-0005-0000-0000-0000AF000000}"/>
    <cellStyle name="Migliaia 3 6" xfId="173" xr:uid="{00000000-0005-0000-0000-0000B0000000}"/>
    <cellStyle name="Migliaia 3 6 2" xfId="174" xr:uid="{00000000-0005-0000-0000-0000B1000000}"/>
    <cellStyle name="Migliaia 3 7" xfId="175" xr:uid="{00000000-0005-0000-0000-0000B2000000}"/>
    <cellStyle name="Migliaia 3 7 2" xfId="176" xr:uid="{00000000-0005-0000-0000-0000B3000000}"/>
    <cellStyle name="Migliaia 3 8" xfId="177" xr:uid="{00000000-0005-0000-0000-0000B4000000}"/>
    <cellStyle name="Migliaia 4" xfId="178" xr:uid="{00000000-0005-0000-0000-0000B5000000}"/>
    <cellStyle name="Migliaia 4 2" xfId="179" xr:uid="{00000000-0005-0000-0000-0000B6000000}"/>
    <cellStyle name="Migliaia 5" xfId="180" xr:uid="{00000000-0005-0000-0000-0000B7000000}"/>
    <cellStyle name="Migliaia 5 2" xfId="181" xr:uid="{00000000-0005-0000-0000-0000B8000000}"/>
    <cellStyle name="Migliaia 5 2 2" xfId="182" xr:uid="{00000000-0005-0000-0000-0000B9000000}"/>
    <cellStyle name="Migliaia 5 3" xfId="183" xr:uid="{00000000-0005-0000-0000-0000BA000000}"/>
    <cellStyle name="Migliaia 5 3 2" xfId="184" xr:uid="{00000000-0005-0000-0000-0000BB000000}"/>
    <cellStyle name="Migliaia 5 4" xfId="185" xr:uid="{00000000-0005-0000-0000-0000BC000000}"/>
    <cellStyle name="Migliaia 5 4 2" xfId="186" xr:uid="{00000000-0005-0000-0000-0000BD000000}"/>
    <cellStyle name="Migliaia 5 5" xfId="187" xr:uid="{00000000-0005-0000-0000-0000BE000000}"/>
    <cellStyle name="Migliaia 5 5 2" xfId="188" xr:uid="{00000000-0005-0000-0000-0000BF000000}"/>
    <cellStyle name="Migliaia 5 6" xfId="189" xr:uid="{00000000-0005-0000-0000-0000C0000000}"/>
    <cellStyle name="Migliaia 5 6 2" xfId="190" xr:uid="{00000000-0005-0000-0000-0000C1000000}"/>
    <cellStyle name="Migliaia 5 7" xfId="191" xr:uid="{00000000-0005-0000-0000-0000C2000000}"/>
    <cellStyle name="Migliaia 5 7 2" xfId="192" xr:uid="{00000000-0005-0000-0000-0000C3000000}"/>
    <cellStyle name="Migliaia 5 8" xfId="193" xr:uid="{00000000-0005-0000-0000-0000C4000000}"/>
    <cellStyle name="Migliaia 6" xfId="194" xr:uid="{00000000-0005-0000-0000-0000C5000000}"/>
    <cellStyle name="Migliaia 6 2" xfId="195" xr:uid="{00000000-0005-0000-0000-0000C6000000}"/>
    <cellStyle name="Migliaia 7" xfId="196" xr:uid="{00000000-0005-0000-0000-0000C7000000}"/>
    <cellStyle name="Migliaia 7 2" xfId="197" xr:uid="{00000000-0005-0000-0000-0000C8000000}"/>
    <cellStyle name="Migliaia 7 2 2" xfId="198" xr:uid="{00000000-0005-0000-0000-0000C9000000}"/>
    <cellStyle name="Migliaia 7 2 2 2" xfId="199" xr:uid="{00000000-0005-0000-0000-0000CA000000}"/>
    <cellStyle name="Migliaia 7 2 3" xfId="200" xr:uid="{00000000-0005-0000-0000-0000CB000000}"/>
    <cellStyle name="Migliaia 7 2 3 2" xfId="201" xr:uid="{00000000-0005-0000-0000-0000CC000000}"/>
    <cellStyle name="Migliaia 7 2 4" xfId="202" xr:uid="{00000000-0005-0000-0000-0000CD000000}"/>
    <cellStyle name="Migliaia 7 2 4 2" xfId="203" xr:uid="{00000000-0005-0000-0000-0000CE000000}"/>
    <cellStyle name="Migliaia 7 2 5" xfId="204" xr:uid="{00000000-0005-0000-0000-0000CF000000}"/>
    <cellStyle name="Migliaia 7 3" xfId="205" xr:uid="{00000000-0005-0000-0000-0000D0000000}"/>
    <cellStyle name="Migliaia 7 3 2" xfId="206" xr:uid="{00000000-0005-0000-0000-0000D1000000}"/>
    <cellStyle name="Migliaia 7 3 2 2" xfId="207" xr:uid="{00000000-0005-0000-0000-0000D2000000}"/>
    <cellStyle name="Migliaia 7 3 3" xfId="208" xr:uid="{00000000-0005-0000-0000-0000D3000000}"/>
    <cellStyle name="Migliaia 7 3 3 2" xfId="209" xr:uid="{00000000-0005-0000-0000-0000D4000000}"/>
    <cellStyle name="Migliaia 7 3 4" xfId="210" xr:uid="{00000000-0005-0000-0000-0000D5000000}"/>
    <cellStyle name="Migliaia 7 3 4 2" xfId="211" xr:uid="{00000000-0005-0000-0000-0000D6000000}"/>
    <cellStyle name="Migliaia 7 3 5" xfId="212" xr:uid="{00000000-0005-0000-0000-0000D7000000}"/>
    <cellStyle name="Migliaia 7 4" xfId="213" xr:uid="{00000000-0005-0000-0000-0000D8000000}"/>
    <cellStyle name="Migliaia 7 4 2" xfId="214" xr:uid="{00000000-0005-0000-0000-0000D9000000}"/>
    <cellStyle name="Migliaia 7 4 2 2" xfId="215" xr:uid="{00000000-0005-0000-0000-0000DA000000}"/>
    <cellStyle name="Migliaia 7 4 3" xfId="216" xr:uid="{00000000-0005-0000-0000-0000DB000000}"/>
    <cellStyle name="Migliaia 7 4 3 2" xfId="217" xr:uid="{00000000-0005-0000-0000-0000DC000000}"/>
    <cellStyle name="Migliaia 7 4 4" xfId="218" xr:uid="{00000000-0005-0000-0000-0000DD000000}"/>
    <cellStyle name="Migliaia 7 4 4 2" xfId="219" xr:uid="{00000000-0005-0000-0000-0000DE000000}"/>
    <cellStyle name="Migliaia 7 4 5" xfId="220" xr:uid="{00000000-0005-0000-0000-0000DF000000}"/>
    <cellStyle name="Migliaia 7 5" xfId="221" xr:uid="{00000000-0005-0000-0000-0000E0000000}"/>
    <cellStyle name="Migliaia 8" xfId="222" xr:uid="{00000000-0005-0000-0000-0000E1000000}"/>
    <cellStyle name="Migliaia 8 2" xfId="223" xr:uid="{00000000-0005-0000-0000-0000E2000000}"/>
    <cellStyle name="Migliaia 8 2 2" xfId="224" xr:uid="{00000000-0005-0000-0000-0000E3000000}"/>
    <cellStyle name="Migliaia 8 3" xfId="225" xr:uid="{00000000-0005-0000-0000-0000E4000000}"/>
    <cellStyle name="Migliaia 8 3 2" xfId="226" xr:uid="{00000000-0005-0000-0000-0000E5000000}"/>
    <cellStyle name="Migliaia 8 4" xfId="227" xr:uid="{00000000-0005-0000-0000-0000E6000000}"/>
    <cellStyle name="Migliaia 8 4 2" xfId="228" xr:uid="{00000000-0005-0000-0000-0000E7000000}"/>
    <cellStyle name="Migliaia 8 5" xfId="229" xr:uid="{00000000-0005-0000-0000-0000E8000000}"/>
    <cellStyle name="Migliaia 9" xfId="230" xr:uid="{00000000-0005-0000-0000-0000E9000000}"/>
    <cellStyle name="Migliaia 9 2" xfId="231" xr:uid="{00000000-0005-0000-0000-0000EA000000}"/>
    <cellStyle name="Neutrale 2" xfId="283" xr:uid="{00000000-0005-0000-0000-00001E010000}"/>
    <cellStyle name="Neutrale 2 2" xfId="284" xr:uid="{00000000-0005-0000-0000-00001F010000}"/>
    <cellStyle name="Neutrale 3" xfId="285" xr:uid="{00000000-0005-0000-0000-000020010000}"/>
    <cellStyle name="Neutrale 4" xfId="286" xr:uid="{00000000-0005-0000-0000-000021010000}"/>
    <cellStyle name="Normal_Assume" xfId="287" xr:uid="{00000000-0005-0000-0000-000022010000}"/>
    <cellStyle name="Normale" xfId="0" builtinId="0"/>
    <cellStyle name="Normale 10" xfId="288" xr:uid="{00000000-0005-0000-0000-000023010000}"/>
    <cellStyle name="Normale 10 2" xfId="289" xr:uid="{00000000-0005-0000-0000-000024010000}"/>
    <cellStyle name="Normale 100" xfId="290" xr:uid="{00000000-0005-0000-0000-000025010000}"/>
    <cellStyle name="Normale 101" xfId="291" xr:uid="{00000000-0005-0000-0000-000026010000}"/>
    <cellStyle name="Normale 102" xfId="292" xr:uid="{00000000-0005-0000-0000-000027010000}"/>
    <cellStyle name="Normale 103" xfId="293" xr:uid="{00000000-0005-0000-0000-000028010000}"/>
    <cellStyle name="Normale 104" xfId="294" xr:uid="{00000000-0005-0000-0000-000029010000}"/>
    <cellStyle name="Normale 105" xfId="295" xr:uid="{00000000-0005-0000-0000-00002A010000}"/>
    <cellStyle name="Normale 106" xfId="296" xr:uid="{00000000-0005-0000-0000-00002B010000}"/>
    <cellStyle name="Normale 107" xfId="297" xr:uid="{00000000-0005-0000-0000-00002C010000}"/>
    <cellStyle name="Normale 108" xfId="298" xr:uid="{00000000-0005-0000-0000-00002D010000}"/>
    <cellStyle name="Normale 109" xfId="299" xr:uid="{00000000-0005-0000-0000-00002E010000}"/>
    <cellStyle name="Normale 11" xfId="300" xr:uid="{00000000-0005-0000-0000-00002F010000}"/>
    <cellStyle name="Normale 110" xfId="301" xr:uid="{00000000-0005-0000-0000-000030010000}"/>
    <cellStyle name="Normale 111" xfId="302" xr:uid="{00000000-0005-0000-0000-000031010000}"/>
    <cellStyle name="Normale 112" xfId="303" xr:uid="{00000000-0005-0000-0000-000032010000}"/>
    <cellStyle name="Normale 113" xfId="304" xr:uid="{00000000-0005-0000-0000-000033010000}"/>
    <cellStyle name="Normale 114" xfId="305" xr:uid="{00000000-0005-0000-0000-000034010000}"/>
    <cellStyle name="Normale 115" xfId="306" xr:uid="{00000000-0005-0000-0000-000035010000}"/>
    <cellStyle name="Normale 116" xfId="307" xr:uid="{00000000-0005-0000-0000-000036010000}"/>
    <cellStyle name="Normale 117" xfId="308" xr:uid="{00000000-0005-0000-0000-000037010000}"/>
    <cellStyle name="Normale 118" xfId="309" xr:uid="{00000000-0005-0000-0000-000038010000}"/>
    <cellStyle name="Normale 119" xfId="310" xr:uid="{00000000-0005-0000-0000-000039010000}"/>
    <cellStyle name="Normale 12" xfId="311" xr:uid="{00000000-0005-0000-0000-00003A010000}"/>
    <cellStyle name="Normale 120" xfId="312" xr:uid="{00000000-0005-0000-0000-00003B010000}"/>
    <cellStyle name="Normale 121" xfId="313" xr:uid="{00000000-0005-0000-0000-00003C010000}"/>
    <cellStyle name="Normale 122" xfId="314" xr:uid="{00000000-0005-0000-0000-00003D010000}"/>
    <cellStyle name="Normale 123" xfId="315" xr:uid="{00000000-0005-0000-0000-00003E010000}"/>
    <cellStyle name="Normale 124" xfId="316" xr:uid="{00000000-0005-0000-0000-00003F010000}"/>
    <cellStyle name="Normale 125" xfId="317" xr:uid="{00000000-0005-0000-0000-000040010000}"/>
    <cellStyle name="Normale 126" xfId="318" xr:uid="{00000000-0005-0000-0000-000041010000}"/>
    <cellStyle name="Normale 127" xfId="319" xr:uid="{00000000-0005-0000-0000-000042010000}"/>
    <cellStyle name="Normale 128" xfId="320" xr:uid="{00000000-0005-0000-0000-000043010000}"/>
    <cellStyle name="Normale 129" xfId="321" xr:uid="{00000000-0005-0000-0000-000044010000}"/>
    <cellStyle name="Normale 13" xfId="322" xr:uid="{00000000-0005-0000-0000-000045010000}"/>
    <cellStyle name="Normale 130" xfId="323" xr:uid="{00000000-0005-0000-0000-000046010000}"/>
    <cellStyle name="Normale 131" xfId="324" xr:uid="{00000000-0005-0000-0000-000047010000}"/>
    <cellStyle name="Normale 132" xfId="325" xr:uid="{00000000-0005-0000-0000-000048010000}"/>
    <cellStyle name="Normale 133" xfId="326" xr:uid="{00000000-0005-0000-0000-000049010000}"/>
    <cellStyle name="Normale 134" xfId="327" xr:uid="{00000000-0005-0000-0000-00004A010000}"/>
    <cellStyle name="Normale 135" xfId="328" xr:uid="{00000000-0005-0000-0000-00004B010000}"/>
    <cellStyle name="Normale 136" xfId="329" xr:uid="{00000000-0005-0000-0000-00004C010000}"/>
    <cellStyle name="Normale 137" xfId="330" xr:uid="{00000000-0005-0000-0000-00004D010000}"/>
    <cellStyle name="Normale 138" xfId="331" xr:uid="{00000000-0005-0000-0000-00004E010000}"/>
    <cellStyle name="Normale 139" xfId="332" xr:uid="{00000000-0005-0000-0000-00004F010000}"/>
    <cellStyle name="Normale 14" xfId="333" xr:uid="{00000000-0005-0000-0000-000050010000}"/>
    <cellStyle name="Normale 140" xfId="334" xr:uid="{00000000-0005-0000-0000-000051010000}"/>
    <cellStyle name="Normale 141" xfId="335" xr:uid="{00000000-0005-0000-0000-000052010000}"/>
    <cellStyle name="Normale 142" xfId="336" xr:uid="{00000000-0005-0000-0000-000053010000}"/>
    <cellStyle name="Normale 143" xfId="337" xr:uid="{00000000-0005-0000-0000-000054010000}"/>
    <cellStyle name="Normale 143 2" xfId="338" xr:uid="{00000000-0005-0000-0000-000055010000}"/>
    <cellStyle name="Normale 143 2 2" xfId="339" xr:uid="{00000000-0005-0000-0000-000056010000}"/>
    <cellStyle name="Normale 143 2 2 2" xfId="340" xr:uid="{00000000-0005-0000-0000-000057010000}"/>
    <cellStyle name="Normale 143 2 3" xfId="341" xr:uid="{00000000-0005-0000-0000-000058010000}"/>
    <cellStyle name="Normale 143 2 3 2" xfId="342" xr:uid="{00000000-0005-0000-0000-000059010000}"/>
    <cellStyle name="Normale 143 2 4" xfId="343" xr:uid="{00000000-0005-0000-0000-00005A010000}"/>
    <cellStyle name="Normale 143 2 4 2" xfId="344" xr:uid="{00000000-0005-0000-0000-00005B010000}"/>
    <cellStyle name="Normale 143 2 5" xfId="345" xr:uid="{00000000-0005-0000-0000-00005C010000}"/>
    <cellStyle name="Normale 143 3" xfId="346" xr:uid="{00000000-0005-0000-0000-00005D010000}"/>
    <cellStyle name="Normale 143 3 2" xfId="347" xr:uid="{00000000-0005-0000-0000-00005E010000}"/>
    <cellStyle name="Normale 143 4" xfId="348" xr:uid="{00000000-0005-0000-0000-00005F010000}"/>
    <cellStyle name="Normale 143 4 2" xfId="349" xr:uid="{00000000-0005-0000-0000-000060010000}"/>
    <cellStyle name="Normale 143 5" xfId="350" xr:uid="{00000000-0005-0000-0000-000061010000}"/>
    <cellStyle name="Normale 143 5 2" xfId="351" xr:uid="{00000000-0005-0000-0000-000062010000}"/>
    <cellStyle name="Normale 143 6" xfId="352" xr:uid="{00000000-0005-0000-0000-000063010000}"/>
    <cellStyle name="Normale 144" xfId="353" xr:uid="{00000000-0005-0000-0000-000064010000}"/>
    <cellStyle name="Normale 144 2" xfId="354" xr:uid="{00000000-0005-0000-0000-000065010000}"/>
    <cellStyle name="Normale 144 2 2" xfId="355" xr:uid="{00000000-0005-0000-0000-000066010000}"/>
    <cellStyle name="Normale 144 3" xfId="356" xr:uid="{00000000-0005-0000-0000-000067010000}"/>
    <cellStyle name="Normale 144 3 2" xfId="357" xr:uid="{00000000-0005-0000-0000-000068010000}"/>
    <cellStyle name="Normale 144 4" xfId="358" xr:uid="{00000000-0005-0000-0000-000069010000}"/>
    <cellStyle name="Normale 144 4 2" xfId="359" xr:uid="{00000000-0005-0000-0000-00006A010000}"/>
    <cellStyle name="Normale 144 5" xfId="360" xr:uid="{00000000-0005-0000-0000-00006B010000}"/>
    <cellStyle name="Normale 145" xfId="361" xr:uid="{00000000-0005-0000-0000-00006C010000}"/>
    <cellStyle name="Normale 146" xfId="362" xr:uid="{00000000-0005-0000-0000-00006D010000}"/>
    <cellStyle name="Normale 147" xfId="363" xr:uid="{00000000-0005-0000-0000-00006E010000}"/>
    <cellStyle name="Normale 147 2" xfId="364" xr:uid="{00000000-0005-0000-0000-00006F010000}"/>
    <cellStyle name="Normale 147 2 2" xfId="365" xr:uid="{00000000-0005-0000-0000-000070010000}"/>
    <cellStyle name="Normale 147 3" xfId="366" xr:uid="{00000000-0005-0000-0000-000071010000}"/>
    <cellStyle name="Normale 147 3 2" xfId="367" xr:uid="{00000000-0005-0000-0000-000072010000}"/>
    <cellStyle name="Normale 147 4" xfId="368" xr:uid="{00000000-0005-0000-0000-000073010000}"/>
    <cellStyle name="Normale 147 4 2" xfId="369" xr:uid="{00000000-0005-0000-0000-000074010000}"/>
    <cellStyle name="Normale 147 5" xfId="370" xr:uid="{00000000-0005-0000-0000-000075010000}"/>
    <cellStyle name="Normale 148" xfId="371" xr:uid="{00000000-0005-0000-0000-000076010000}"/>
    <cellStyle name="Normale 149" xfId="372" xr:uid="{00000000-0005-0000-0000-000077010000}"/>
    <cellStyle name="Normale 15" xfId="373" xr:uid="{00000000-0005-0000-0000-000078010000}"/>
    <cellStyle name="Normale 150" xfId="374" xr:uid="{00000000-0005-0000-0000-000079010000}"/>
    <cellStyle name="Normale 151" xfId="375" xr:uid="{00000000-0005-0000-0000-00007A010000}"/>
    <cellStyle name="Normale 152" xfId="376" xr:uid="{00000000-0005-0000-0000-00007B010000}"/>
    <cellStyle name="Normale 153" xfId="377" xr:uid="{00000000-0005-0000-0000-00007C010000}"/>
    <cellStyle name="Normale 154" xfId="378" xr:uid="{00000000-0005-0000-0000-00007D010000}"/>
    <cellStyle name="Normale 155" xfId="379" xr:uid="{00000000-0005-0000-0000-00007E010000}"/>
    <cellStyle name="Normale 156" xfId="380" xr:uid="{00000000-0005-0000-0000-00007F010000}"/>
    <cellStyle name="Normale 157" xfId="381" xr:uid="{00000000-0005-0000-0000-000080010000}"/>
    <cellStyle name="Normale 158" xfId="382" xr:uid="{00000000-0005-0000-0000-000081010000}"/>
    <cellStyle name="Normale 159" xfId="383" xr:uid="{00000000-0005-0000-0000-000082010000}"/>
    <cellStyle name="Normale 16" xfId="384" xr:uid="{00000000-0005-0000-0000-000083010000}"/>
    <cellStyle name="Normale 160" xfId="385" xr:uid="{00000000-0005-0000-0000-000084010000}"/>
    <cellStyle name="Normale 161" xfId="386" xr:uid="{00000000-0005-0000-0000-000085010000}"/>
    <cellStyle name="Normale 162" xfId="387" xr:uid="{00000000-0005-0000-0000-000086010000}"/>
    <cellStyle name="Normale 163" xfId="388" xr:uid="{00000000-0005-0000-0000-000087010000}"/>
    <cellStyle name="Normale 164" xfId="389" xr:uid="{00000000-0005-0000-0000-000088010000}"/>
    <cellStyle name="Normale 165" xfId="390" xr:uid="{00000000-0005-0000-0000-000089010000}"/>
    <cellStyle name="Normale 166" xfId="391" xr:uid="{00000000-0005-0000-0000-00008A010000}"/>
    <cellStyle name="Normale 166 2" xfId="392" xr:uid="{00000000-0005-0000-0000-00008B010000}"/>
    <cellStyle name="Normale 166 2 2" xfId="393" xr:uid="{00000000-0005-0000-0000-00008C010000}"/>
    <cellStyle name="Normale 166 2 2 2" xfId="394" xr:uid="{00000000-0005-0000-0000-00008D010000}"/>
    <cellStyle name="Normale 166 2 3" xfId="395" xr:uid="{00000000-0005-0000-0000-00008E010000}"/>
    <cellStyle name="Normale 166 2 3 2" xfId="396" xr:uid="{00000000-0005-0000-0000-00008F010000}"/>
    <cellStyle name="Normale 166 2 4" xfId="397" xr:uid="{00000000-0005-0000-0000-000090010000}"/>
    <cellStyle name="Normale 166 2 4 2" xfId="398" xr:uid="{00000000-0005-0000-0000-000091010000}"/>
    <cellStyle name="Normale 166 2 5" xfId="399" xr:uid="{00000000-0005-0000-0000-000092010000}"/>
    <cellStyle name="Normale 166 2 5 2" xfId="400" xr:uid="{00000000-0005-0000-0000-000093010000}"/>
    <cellStyle name="Normale 166 2 6" xfId="401" xr:uid="{00000000-0005-0000-0000-000094010000}"/>
    <cellStyle name="Normale 166 3" xfId="402" xr:uid="{00000000-0005-0000-0000-000095010000}"/>
    <cellStyle name="Normale 166 3 2" xfId="403" xr:uid="{00000000-0005-0000-0000-000096010000}"/>
    <cellStyle name="Normale 166 4" xfId="404" xr:uid="{00000000-0005-0000-0000-000097010000}"/>
    <cellStyle name="Normale 166 4 2" xfId="405" xr:uid="{00000000-0005-0000-0000-000098010000}"/>
    <cellStyle name="Normale 166 5" xfId="406" xr:uid="{00000000-0005-0000-0000-000099010000}"/>
    <cellStyle name="Normale 166 5 2" xfId="407" xr:uid="{00000000-0005-0000-0000-00009A010000}"/>
    <cellStyle name="Normale 166 6" xfId="408" xr:uid="{00000000-0005-0000-0000-00009B010000}"/>
    <cellStyle name="Normale 167" xfId="409" xr:uid="{00000000-0005-0000-0000-00009C010000}"/>
    <cellStyle name="Normale 168" xfId="410" xr:uid="{00000000-0005-0000-0000-00009D010000}"/>
    <cellStyle name="Normale 169" xfId="411" xr:uid="{00000000-0005-0000-0000-00009E010000}"/>
    <cellStyle name="Normale 169 2" xfId="412" xr:uid="{00000000-0005-0000-0000-00009F010000}"/>
    <cellStyle name="Normale 17" xfId="413" xr:uid="{00000000-0005-0000-0000-0000A0010000}"/>
    <cellStyle name="Normale 170" xfId="414" xr:uid="{00000000-0005-0000-0000-0000A1010000}"/>
    <cellStyle name="Normale 171" xfId="415" xr:uid="{00000000-0005-0000-0000-0000A2010000}"/>
    <cellStyle name="Normale 172" xfId="416" xr:uid="{00000000-0005-0000-0000-0000A3010000}"/>
    <cellStyle name="Normale 173" xfId="417" xr:uid="{00000000-0005-0000-0000-0000A4010000}"/>
    <cellStyle name="Normale 174" xfId="418" xr:uid="{00000000-0005-0000-0000-0000A5010000}"/>
    <cellStyle name="Normale 18" xfId="419" xr:uid="{00000000-0005-0000-0000-0000A6010000}"/>
    <cellStyle name="Normale 19" xfId="420" xr:uid="{00000000-0005-0000-0000-0000A7010000}"/>
    <cellStyle name="Normale 2" xfId="421" xr:uid="{00000000-0005-0000-0000-0000A8010000}"/>
    <cellStyle name="Normale 2 10" xfId="422" xr:uid="{00000000-0005-0000-0000-0000A9010000}"/>
    <cellStyle name="Normale 2 10 2" xfId="423" xr:uid="{00000000-0005-0000-0000-0000AA010000}"/>
    <cellStyle name="Normale 2 10 2 2" xfId="424" xr:uid="{00000000-0005-0000-0000-0000AB010000}"/>
    <cellStyle name="Normale 2 10 2 2 2" xfId="425" xr:uid="{00000000-0005-0000-0000-0000AC010000}"/>
    <cellStyle name="Normale 2 10 2 3" xfId="426" xr:uid="{00000000-0005-0000-0000-0000AD010000}"/>
    <cellStyle name="Normale 2 10 2 3 2" xfId="427" xr:uid="{00000000-0005-0000-0000-0000AE010000}"/>
    <cellStyle name="Normale 2 10 2 4" xfId="428" xr:uid="{00000000-0005-0000-0000-0000AF010000}"/>
    <cellStyle name="Normale 2 10 2 4 2" xfId="429" xr:uid="{00000000-0005-0000-0000-0000B0010000}"/>
    <cellStyle name="Normale 2 10 2 5" xfId="430" xr:uid="{00000000-0005-0000-0000-0000B1010000}"/>
    <cellStyle name="Normale 2 10 3" xfId="431" xr:uid="{00000000-0005-0000-0000-0000B2010000}"/>
    <cellStyle name="Normale 2 10 3 2" xfId="432" xr:uid="{00000000-0005-0000-0000-0000B3010000}"/>
    <cellStyle name="Normale 2 10 4" xfId="433" xr:uid="{00000000-0005-0000-0000-0000B4010000}"/>
    <cellStyle name="Normale 2 10 4 2" xfId="434" xr:uid="{00000000-0005-0000-0000-0000B5010000}"/>
    <cellStyle name="Normale 2 10 5" xfId="435" xr:uid="{00000000-0005-0000-0000-0000B6010000}"/>
    <cellStyle name="Normale 2 10 5 2" xfId="436" xr:uid="{00000000-0005-0000-0000-0000B7010000}"/>
    <cellStyle name="Normale 2 10 6" xfId="437" xr:uid="{00000000-0005-0000-0000-0000B8010000}"/>
    <cellStyle name="Normale 2 11" xfId="438" xr:uid="{00000000-0005-0000-0000-0000B9010000}"/>
    <cellStyle name="Normale 2 12" xfId="439" xr:uid="{00000000-0005-0000-0000-0000BA010000}"/>
    <cellStyle name="Normale 2 12 2" xfId="440" xr:uid="{00000000-0005-0000-0000-0000BB010000}"/>
    <cellStyle name="Normale 2 12 2 2" xfId="441" xr:uid="{00000000-0005-0000-0000-0000BC010000}"/>
    <cellStyle name="Normale 2 12 3" xfId="442" xr:uid="{00000000-0005-0000-0000-0000BD010000}"/>
    <cellStyle name="Normale 2 12 3 2" xfId="443" xr:uid="{00000000-0005-0000-0000-0000BE010000}"/>
    <cellStyle name="Normale 2 12 4" xfId="444" xr:uid="{00000000-0005-0000-0000-0000BF010000}"/>
    <cellStyle name="Normale 2 12 4 2" xfId="445" xr:uid="{00000000-0005-0000-0000-0000C0010000}"/>
    <cellStyle name="Normale 2 12 5" xfId="446" xr:uid="{00000000-0005-0000-0000-0000C1010000}"/>
    <cellStyle name="Normale 2 12 5 2" xfId="447" xr:uid="{00000000-0005-0000-0000-0000C2010000}"/>
    <cellStyle name="Normale 2 12 6" xfId="448" xr:uid="{00000000-0005-0000-0000-0000C3010000}"/>
    <cellStyle name="Normale 2 13" xfId="449" xr:uid="{00000000-0005-0000-0000-0000C4010000}"/>
    <cellStyle name="Normale 2 13 2" xfId="450" xr:uid="{00000000-0005-0000-0000-0000C5010000}"/>
    <cellStyle name="Normale 2 13 2 2" xfId="451" xr:uid="{00000000-0005-0000-0000-0000C6010000}"/>
    <cellStyle name="Normale 2 13 3" xfId="452" xr:uid="{00000000-0005-0000-0000-0000C7010000}"/>
    <cellStyle name="Normale 2 13 3 2" xfId="453" xr:uid="{00000000-0005-0000-0000-0000C8010000}"/>
    <cellStyle name="Normale 2 13 4" xfId="454" xr:uid="{00000000-0005-0000-0000-0000C9010000}"/>
    <cellStyle name="Normale 2 13 4 2" xfId="455" xr:uid="{00000000-0005-0000-0000-0000CA010000}"/>
    <cellStyle name="Normale 2 13 5" xfId="456" xr:uid="{00000000-0005-0000-0000-0000CB010000}"/>
    <cellStyle name="Normale 2 14" xfId="457" xr:uid="{00000000-0005-0000-0000-0000CC010000}"/>
    <cellStyle name="Normale 2 15" xfId="458" xr:uid="{00000000-0005-0000-0000-0000CD010000}"/>
    <cellStyle name="Normale 2 16" xfId="459" xr:uid="{00000000-0005-0000-0000-0000CE010000}"/>
    <cellStyle name="Normale 2 17" xfId="460" xr:uid="{00000000-0005-0000-0000-0000CF010000}"/>
    <cellStyle name="Normale 2 2" xfId="461" xr:uid="{00000000-0005-0000-0000-0000D0010000}"/>
    <cellStyle name="Normale 2 2 2" xfId="462" xr:uid="{00000000-0005-0000-0000-0000D1010000}"/>
    <cellStyle name="Normale 2 2 2 2" xfId="463" xr:uid="{00000000-0005-0000-0000-0000D2010000}"/>
    <cellStyle name="Normale 2 2 3" xfId="464" xr:uid="{00000000-0005-0000-0000-0000D3010000}"/>
    <cellStyle name="Normale 2 2 3 2" xfId="465" xr:uid="{00000000-0005-0000-0000-0000D4010000}"/>
    <cellStyle name="Normale 2 2 3 2 2" xfId="466" xr:uid="{00000000-0005-0000-0000-0000D5010000}"/>
    <cellStyle name="Normale 2 2 3 3" xfId="467" xr:uid="{00000000-0005-0000-0000-0000D6010000}"/>
    <cellStyle name="Normale 2 2 3 3 2" xfId="468" xr:uid="{00000000-0005-0000-0000-0000D7010000}"/>
    <cellStyle name="Normale 2 2 3 4" xfId="469" xr:uid="{00000000-0005-0000-0000-0000D8010000}"/>
    <cellStyle name="Normale 2 2 3 4 2" xfId="470" xr:uid="{00000000-0005-0000-0000-0000D9010000}"/>
    <cellStyle name="Normale 2 2 3 5" xfId="471" xr:uid="{00000000-0005-0000-0000-0000DA010000}"/>
    <cellStyle name="Normale 2 2 4" xfId="472" xr:uid="{00000000-0005-0000-0000-0000DB010000}"/>
    <cellStyle name="Normale 2 2 4 2" xfId="473" xr:uid="{00000000-0005-0000-0000-0000DC010000}"/>
    <cellStyle name="Normale 2 2 4 2 2" xfId="474" xr:uid="{00000000-0005-0000-0000-0000DD010000}"/>
    <cellStyle name="Normale 2 2 4 3" xfId="475" xr:uid="{00000000-0005-0000-0000-0000DE010000}"/>
    <cellStyle name="Normale 2 2 4 3 2" xfId="476" xr:uid="{00000000-0005-0000-0000-0000DF010000}"/>
    <cellStyle name="Normale 2 2 4 4" xfId="477" xr:uid="{00000000-0005-0000-0000-0000E0010000}"/>
    <cellStyle name="Normale 2 2 4 4 2" xfId="478" xr:uid="{00000000-0005-0000-0000-0000E1010000}"/>
    <cellStyle name="Normale 2 2 4 5" xfId="479" xr:uid="{00000000-0005-0000-0000-0000E2010000}"/>
    <cellStyle name="Normale 2 2 5" xfId="480" xr:uid="{00000000-0005-0000-0000-0000E3010000}"/>
    <cellStyle name="Normale 2 2 5 2" xfId="481" xr:uid="{00000000-0005-0000-0000-0000E4010000}"/>
    <cellStyle name="Normale 2 2 5 2 2" xfId="482" xr:uid="{00000000-0005-0000-0000-0000E5010000}"/>
    <cellStyle name="Normale 2 2 5 3" xfId="483" xr:uid="{00000000-0005-0000-0000-0000E6010000}"/>
    <cellStyle name="Normale 2 2 5 3 2" xfId="484" xr:uid="{00000000-0005-0000-0000-0000E7010000}"/>
    <cellStyle name="Normale 2 2 5 4" xfId="485" xr:uid="{00000000-0005-0000-0000-0000E8010000}"/>
    <cellStyle name="Normale 2 2 5 4 2" xfId="486" xr:uid="{00000000-0005-0000-0000-0000E9010000}"/>
    <cellStyle name="Normale 2 2 5 5" xfId="487" xr:uid="{00000000-0005-0000-0000-0000EA010000}"/>
    <cellStyle name="Normale 2 2 6" xfId="488" xr:uid="{00000000-0005-0000-0000-0000EB010000}"/>
    <cellStyle name="Normale 2 2 6 2" xfId="489" xr:uid="{00000000-0005-0000-0000-0000EC010000}"/>
    <cellStyle name="Normale 2 2 6 2 2" xfId="490" xr:uid="{00000000-0005-0000-0000-0000ED010000}"/>
    <cellStyle name="Normale 2 2 6 3" xfId="491" xr:uid="{00000000-0005-0000-0000-0000EE010000}"/>
    <cellStyle name="Normale 2 2 6 3 2" xfId="492" xr:uid="{00000000-0005-0000-0000-0000EF010000}"/>
    <cellStyle name="Normale 2 2 6 4" xfId="493" xr:uid="{00000000-0005-0000-0000-0000F0010000}"/>
    <cellStyle name="Normale 2 2 6 4 2" xfId="494" xr:uid="{00000000-0005-0000-0000-0000F1010000}"/>
    <cellStyle name="Normale 2 2 6 5" xfId="495" xr:uid="{00000000-0005-0000-0000-0000F2010000}"/>
    <cellStyle name="Normale 2 2 7" xfId="496" xr:uid="{00000000-0005-0000-0000-0000F3010000}"/>
    <cellStyle name="Normale 2 2 7 2" xfId="497" xr:uid="{00000000-0005-0000-0000-0000F4010000}"/>
    <cellStyle name="Normale 2 2 7 2 2" xfId="498" xr:uid="{00000000-0005-0000-0000-0000F5010000}"/>
    <cellStyle name="Normale 2 2 7 3" xfId="499" xr:uid="{00000000-0005-0000-0000-0000F6010000}"/>
    <cellStyle name="Normale 2 2 7 3 2" xfId="500" xr:uid="{00000000-0005-0000-0000-0000F7010000}"/>
    <cellStyle name="Normale 2 2 7 4" xfId="501" xr:uid="{00000000-0005-0000-0000-0000F8010000}"/>
    <cellStyle name="Normale 2 2 7 4 2" xfId="502" xr:uid="{00000000-0005-0000-0000-0000F9010000}"/>
    <cellStyle name="Normale 2 2 7 5" xfId="503" xr:uid="{00000000-0005-0000-0000-0000FA010000}"/>
    <cellStyle name="Normale 2 2 8" xfId="504" xr:uid="{00000000-0005-0000-0000-0000FB010000}"/>
    <cellStyle name="Normale 2 3" xfId="505" xr:uid="{00000000-0005-0000-0000-0000FC010000}"/>
    <cellStyle name="Normale 2 3 2" xfId="506" xr:uid="{00000000-0005-0000-0000-0000FD010000}"/>
    <cellStyle name="Normale 2 3 2 2" xfId="507" xr:uid="{00000000-0005-0000-0000-0000FE010000}"/>
    <cellStyle name="Normale 2 3 3" xfId="508" xr:uid="{00000000-0005-0000-0000-0000FF010000}"/>
    <cellStyle name="Normale 2 3 3 2" xfId="509" xr:uid="{00000000-0005-0000-0000-000000020000}"/>
    <cellStyle name="Normale 2 3 4" xfId="510" xr:uid="{00000000-0005-0000-0000-000001020000}"/>
    <cellStyle name="Normale 2 3 4 2" xfId="511" xr:uid="{00000000-0005-0000-0000-000002020000}"/>
    <cellStyle name="Normale 2 3 5" xfId="512" xr:uid="{00000000-0005-0000-0000-000003020000}"/>
    <cellStyle name="Normale 2 4" xfId="513" xr:uid="{00000000-0005-0000-0000-000004020000}"/>
    <cellStyle name="Normale 2 4 2" xfId="514" xr:uid="{00000000-0005-0000-0000-000005020000}"/>
    <cellStyle name="Normale 2 5" xfId="515" xr:uid="{00000000-0005-0000-0000-000006020000}"/>
    <cellStyle name="Normale 2 6" xfId="516" xr:uid="{00000000-0005-0000-0000-000007020000}"/>
    <cellStyle name="Normale 2 7" xfId="517" xr:uid="{00000000-0005-0000-0000-000008020000}"/>
    <cellStyle name="Normale 2 8" xfId="518" xr:uid="{00000000-0005-0000-0000-000009020000}"/>
    <cellStyle name="Normale 2 9" xfId="519" xr:uid="{00000000-0005-0000-0000-00000A020000}"/>
    <cellStyle name="Normale 2 9 2" xfId="520" xr:uid="{00000000-0005-0000-0000-00000B020000}"/>
    <cellStyle name="Normale 2 9 2 2" xfId="521" xr:uid="{00000000-0005-0000-0000-00000C020000}"/>
    <cellStyle name="Normale 2 9 3" xfId="522" xr:uid="{00000000-0005-0000-0000-00000D020000}"/>
    <cellStyle name="Normale 2 9 3 2" xfId="523" xr:uid="{00000000-0005-0000-0000-00000E020000}"/>
    <cellStyle name="Normale 2 9 4" xfId="524" xr:uid="{00000000-0005-0000-0000-00000F020000}"/>
    <cellStyle name="Normale 2 9 4 2" xfId="525" xr:uid="{00000000-0005-0000-0000-000010020000}"/>
    <cellStyle name="Normale 2 9 5" xfId="526" xr:uid="{00000000-0005-0000-0000-000011020000}"/>
    <cellStyle name="Normale 2_master eduardo ernest young  13-02-10" xfId="537" xr:uid="{00000000-0005-0000-0000-00001C020000}"/>
    <cellStyle name="Normale 20" xfId="527" xr:uid="{00000000-0005-0000-0000-000012020000}"/>
    <cellStyle name="Normale 21" xfId="528" xr:uid="{00000000-0005-0000-0000-000013020000}"/>
    <cellStyle name="Normale 22" xfId="529" xr:uid="{00000000-0005-0000-0000-000014020000}"/>
    <cellStyle name="Normale 23" xfId="530" xr:uid="{00000000-0005-0000-0000-000015020000}"/>
    <cellStyle name="Normale 24" xfId="531" xr:uid="{00000000-0005-0000-0000-000016020000}"/>
    <cellStyle name="Normale 25" xfId="532" xr:uid="{00000000-0005-0000-0000-000017020000}"/>
    <cellStyle name="Normale 26" xfId="533" xr:uid="{00000000-0005-0000-0000-000018020000}"/>
    <cellStyle name="Normale 27" xfId="534" xr:uid="{00000000-0005-0000-0000-000019020000}"/>
    <cellStyle name="Normale 28" xfId="535" xr:uid="{00000000-0005-0000-0000-00001A020000}"/>
    <cellStyle name="Normale 29" xfId="536" xr:uid="{00000000-0005-0000-0000-00001B020000}"/>
    <cellStyle name="Normale 3" xfId="538" xr:uid="{00000000-0005-0000-0000-00001D020000}"/>
    <cellStyle name="Normale 3 2" xfId="539" xr:uid="{00000000-0005-0000-0000-00001E020000}"/>
    <cellStyle name="Normale 3 3" xfId="540" xr:uid="{00000000-0005-0000-0000-00001F020000}"/>
    <cellStyle name="Normale 3 4" xfId="541" xr:uid="{00000000-0005-0000-0000-000020020000}"/>
    <cellStyle name="Normale 3 5" xfId="542" xr:uid="{00000000-0005-0000-0000-000021020000}"/>
    <cellStyle name="Normale 30" xfId="543" xr:uid="{00000000-0005-0000-0000-000022020000}"/>
    <cellStyle name="Normale 31" xfId="544" xr:uid="{00000000-0005-0000-0000-000023020000}"/>
    <cellStyle name="Normale 32" xfId="545" xr:uid="{00000000-0005-0000-0000-000024020000}"/>
    <cellStyle name="Normale 33" xfId="546" xr:uid="{00000000-0005-0000-0000-000025020000}"/>
    <cellStyle name="Normale 34" xfId="547" xr:uid="{00000000-0005-0000-0000-000026020000}"/>
    <cellStyle name="Normale 35" xfId="548" xr:uid="{00000000-0005-0000-0000-000027020000}"/>
    <cellStyle name="Normale 36" xfId="549" xr:uid="{00000000-0005-0000-0000-000028020000}"/>
    <cellStyle name="Normale 37" xfId="550" xr:uid="{00000000-0005-0000-0000-000029020000}"/>
    <cellStyle name="Normale 38" xfId="551" xr:uid="{00000000-0005-0000-0000-00002A020000}"/>
    <cellStyle name="Normale 39" xfId="552" xr:uid="{00000000-0005-0000-0000-00002B020000}"/>
    <cellStyle name="Normale 4" xfId="553" xr:uid="{00000000-0005-0000-0000-00002C020000}"/>
    <cellStyle name="Normale 4 2" xfId="554" xr:uid="{00000000-0005-0000-0000-00002D020000}"/>
    <cellStyle name="Normale 4 3" xfId="555" xr:uid="{00000000-0005-0000-0000-00002E020000}"/>
    <cellStyle name="Normale 4 4" xfId="556" xr:uid="{00000000-0005-0000-0000-00002F020000}"/>
    <cellStyle name="Normale 4_Costi" xfId="567" xr:uid="{00000000-0005-0000-0000-00003A020000}"/>
    <cellStyle name="Normale 40" xfId="557" xr:uid="{00000000-0005-0000-0000-000030020000}"/>
    <cellStyle name="Normale 41" xfId="558" xr:uid="{00000000-0005-0000-0000-000031020000}"/>
    <cellStyle name="Normale 42" xfId="559" xr:uid="{00000000-0005-0000-0000-000032020000}"/>
    <cellStyle name="Normale 43" xfId="560" xr:uid="{00000000-0005-0000-0000-000033020000}"/>
    <cellStyle name="Normale 44" xfId="561" xr:uid="{00000000-0005-0000-0000-000034020000}"/>
    <cellStyle name="Normale 45" xfId="562" xr:uid="{00000000-0005-0000-0000-000035020000}"/>
    <cellStyle name="Normale 46" xfId="563" xr:uid="{00000000-0005-0000-0000-000036020000}"/>
    <cellStyle name="Normale 47" xfId="564" xr:uid="{00000000-0005-0000-0000-000037020000}"/>
    <cellStyle name="Normale 48" xfId="565" xr:uid="{00000000-0005-0000-0000-000038020000}"/>
    <cellStyle name="Normale 49" xfId="566" xr:uid="{00000000-0005-0000-0000-000039020000}"/>
    <cellStyle name="Normale 5" xfId="568" xr:uid="{00000000-0005-0000-0000-00003B020000}"/>
    <cellStyle name="Normale 5 2" xfId="569" xr:uid="{00000000-0005-0000-0000-00003C020000}"/>
    <cellStyle name="Normale 50" xfId="570" xr:uid="{00000000-0005-0000-0000-00003D020000}"/>
    <cellStyle name="Normale 51" xfId="571" xr:uid="{00000000-0005-0000-0000-00003E020000}"/>
    <cellStyle name="Normale 52" xfId="572" xr:uid="{00000000-0005-0000-0000-00003F020000}"/>
    <cellStyle name="Normale 53" xfId="573" xr:uid="{00000000-0005-0000-0000-000040020000}"/>
    <cellStyle name="Normale 54" xfId="574" xr:uid="{00000000-0005-0000-0000-000041020000}"/>
    <cellStyle name="Normale 55" xfId="575" xr:uid="{00000000-0005-0000-0000-000042020000}"/>
    <cellStyle name="Normale 56" xfId="576" xr:uid="{00000000-0005-0000-0000-000043020000}"/>
    <cellStyle name="Normale 57" xfId="577" xr:uid="{00000000-0005-0000-0000-000044020000}"/>
    <cellStyle name="Normale 58" xfId="578" xr:uid="{00000000-0005-0000-0000-000045020000}"/>
    <cellStyle name="Normale 59" xfId="579" xr:uid="{00000000-0005-0000-0000-000046020000}"/>
    <cellStyle name="Normale 6" xfId="580" xr:uid="{00000000-0005-0000-0000-000047020000}"/>
    <cellStyle name="Normale 6 2" xfId="581" xr:uid="{00000000-0005-0000-0000-000048020000}"/>
    <cellStyle name="Normale 6 3" xfId="582" xr:uid="{00000000-0005-0000-0000-000049020000}"/>
    <cellStyle name="Normale 6 4" xfId="583" xr:uid="{00000000-0005-0000-0000-00004A020000}"/>
    <cellStyle name="Normale 6 4 2" xfId="584" xr:uid="{00000000-0005-0000-0000-00004B020000}"/>
    <cellStyle name="Normale 6 5" xfId="585" xr:uid="{00000000-0005-0000-0000-00004C020000}"/>
    <cellStyle name="Normale 6 5 2" xfId="586" xr:uid="{00000000-0005-0000-0000-00004D020000}"/>
    <cellStyle name="Normale 6 6" xfId="587" xr:uid="{00000000-0005-0000-0000-00004E020000}"/>
    <cellStyle name="Normale 6 6 2" xfId="588" xr:uid="{00000000-0005-0000-0000-00004F020000}"/>
    <cellStyle name="Normale 6 7" xfId="589" xr:uid="{00000000-0005-0000-0000-000050020000}"/>
    <cellStyle name="Normale 6 7 2" xfId="590" xr:uid="{00000000-0005-0000-0000-000051020000}"/>
    <cellStyle name="Normale 6 8" xfId="591" xr:uid="{00000000-0005-0000-0000-000052020000}"/>
    <cellStyle name="Normale 60" xfId="592" xr:uid="{00000000-0005-0000-0000-000053020000}"/>
    <cellStyle name="Normale 61" xfId="593" xr:uid="{00000000-0005-0000-0000-000054020000}"/>
    <cellStyle name="Normale 62" xfId="594" xr:uid="{00000000-0005-0000-0000-000055020000}"/>
    <cellStyle name="Normale 63" xfId="595" xr:uid="{00000000-0005-0000-0000-000056020000}"/>
    <cellStyle name="Normale 64" xfId="596" xr:uid="{00000000-0005-0000-0000-000057020000}"/>
    <cellStyle name="Normale 65" xfId="597" xr:uid="{00000000-0005-0000-0000-000058020000}"/>
    <cellStyle name="Normale 66" xfId="598" xr:uid="{00000000-0005-0000-0000-000059020000}"/>
    <cellStyle name="Normale 67" xfId="599" xr:uid="{00000000-0005-0000-0000-00005A020000}"/>
    <cellStyle name="Normale 68" xfId="600" xr:uid="{00000000-0005-0000-0000-00005B020000}"/>
    <cellStyle name="Normale 69" xfId="601" xr:uid="{00000000-0005-0000-0000-00005C020000}"/>
    <cellStyle name="Normale 7" xfId="602" xr:uid="{00000000-0005-0000-0000-00005D020000}"/>
    <cellStyle name="Normale 7 2" xfId="603" xr:uid="{00000000-0005-0000-0000-00005E020000}"/>
    <cellStyle name="Normale 7 2 2" xfId="604" xr:uid="{00000000-0005-0000-0000-00005F020000}"/>
    <cellStyle name="Normale 7 2 2 2" xfId="605" xr:uid="{00000000-0005-0000-0000-000060020000}"/>
    <cellStyle name="Normale 7 2 2 2 2" xfId="606" xr:uid="{00000000-0005-0000-0000-000061020000}"/>
    <cellStyle name="Normale 7 2 2 3" xfId="607" xr:uid="{00000000-0005-0000-0000-000062020000}"/>
    <cellStyle name="Normale 7 2 2 3 2" xfId="608" xr:uid="{00000000-0005-0000-0000-000063020000}"/>
    <cellStyle name="Normale 7 2 2 4" xfId="609" xr:uid="{00000000-0005-0000-0000-000064020000}"/>
    <cellStyle name="Normale 7 2 2 4 2" xfId="610" xr:uid="{00000000-0005-0000-0000-000065020000}"/>
    <cellStyle name="Normale 7 2 2 5" xfId="611" xr:uid="{00000000-0005-0000-0000-000066020000}"/>
    <cellStyle name="Normale 7 2 3" xfId="612" xr:uid="{00000000-0005-0000-0000-000067020000}"/>
    <cellStyle name="Normale 7 2 3 2" xfId="613" xr:uid="{00000000-0005-0000-0000-000068020000}"/>
    <cellStyle name="Normale 7 2 3 2 2" xfId="614" xr:uid="{00000000-0005-0000-0000-000069020000}"/>
    <cellStyle name="Normale 7 2 3 3" xfId="615" xr:uid="{00000000-0005-0000-0000-00006A020000}"/>
    <cellStyle name="Normale 7 2 3 3 2" xfId="616" xr:uid="{00000000-0005-0000-0000-00006B020000}"/>
    <cellStyle name="Normale 7 2 3 4" xfId="617" xr:uid="{00000000-0005-0000-0000-00006C020000}"/>
    <cellStyle name="Normale 7 2 3 4 2" xfId="618" xr:uid="{00000000-0005-0000-0000-00006D020000}"/>
    <cellStyle name="Normale 7 2 3 5" xfId="619" xr:uid="{00000000-0005-0000-0000-00006E020000}"/>
    <cellStyle name="Normale 7 2 4" xfId="620" xr:uid="{00000000-0005-0000-0000-00006F020000}"/>
    <cellStyle name="Normale 7 2 4 2" xfId="621" xr:uid="{00000000-0005-0000-0000-000070020000}"/>
    <cellStyle name="Normale 7 2 4 2 2" xfId="622" xr:uid="{00000000-0005-0000-0000-000071020000}"/>
    <cellStyle name="Normale 7 2 4 2 2 2" xfId="623" xr:uid="{00000000-0005-0000-0000-000072020000}"/>
    <cellStyle name="Normale 7 2 4 2 3" xfId="624" xr:uid="{00000000-0005-0000-0000-000073020000}"/>
    <cellStyle name="Normale 7 2 4 2 3 2" xfId="625" xr:uid="{00000000-0005-0000-0000-000074020000}"/>
    <cellStyle name="Normale 7 2 4 2 4" xfId="626" xr:uid="{00000000-0005-0000-0000-000075020000}"/>
    <cellStyle name="Normale 7 2 4 2 4 2" xfId="627" xr:uid="{00000000-0005-0000-0000-000076020000}"/>
    <cellStyle name="Normale 7 2 4 2 5" xfId="628" xr:uid="{00000000-0005-0000-0000-000077020000}"/>
    <cellStyle name="Normale 7 2 4 3" xfId="629" xr:uid="{00000000-0005-0000-0000-000078020000}"/>
    <cellStyle name="Normale 7 2 4 3 2" xfId="630" xr:uid="{00000000-0005-0000-0000-000079020000}"/>
    <cellStyle name="Normale 7 2 4 4" xfId="631" xr:uid="{00000000-0005-0000-0000-00007A020000}"/>
    <cellStyle name="Normale 7 2 4 4 2" xfId="632" xr:uid="{00000000-0005-0000-0000-00007B020000}"/>
    <cellStyle name="Normale 7 2 4 5" xfId="633" xr:uid="{00000000-0005-0000-0000-00007C020000}"/>
    <cellStyle name="Normale 7 2 4 5 2" xfId="634" xr:uid="{00000000-0005-0000-0000-00007D020000}"/>
    <cellStyle name="Normale 7 2 4 6" xfId="635" xr:uid="{00000000-0005-0000-0000-00007E020000}"/>
    <cellStyle name="Normale 7 2 5" xfId="636" xr:uid="{00000000-0005-0000-0000-00007F020000}"/>
    <cellStyle name="Normale 7 2 5 2" xfId="637" xr:uid="{00000000-0005-0000-0000-000080020000}"/>
    <cellStyle name="Normale 7 2 6" xfId="638" xr:uid="{00000000-0005-0000-0000-000081020000}"/>
    <cellStyle name="Normale 7 2 6 2" xfId="639" xr:uid="{00000000-0005-0000-0000-000082020000}"/>
    <cellStyle name="Normale 7 2 7" xfId="640" xr:uid="{00000000-0005-0000-0000-000083020000}"/>
    <cellStyle name="Normale 7 2 7 2" xfId="641" xr:uid="{00000000-0005-0000-0000-000084020000}"/>
    <cellStyle name="Normale 7 2 8" xfId="642" xr:uid="{00000000-0005-0000-0000-000085020000}"/>
    <cellStyle name="Normale 7_Budget2010BMP xlsx (2)" xfId="653" xr:uid="{00000000-0005-0000-0000-000090020000}"/>
    <cellStyle name="Normale 70" xfId="643" xr:uid="{00000000-0005-0000-0000-000086020000}"/>
    <cellStyle name="Normale 71" xfId="644" xr:uid="{00000000-0005-0000-0000-000087020000}"/>
    <cellStyle name="Normale 72" xfId="645" xr:uid="{00000000-0005-0000-0000-000088020000}"/>
    <cellStyle name="Normale 73" xfId="646" xr:uid="{00000000-0005-0000-0000-000089020000}"/>
    <cellStyle name="Normale 74" xfId="647" xr:uid="{00000000-0005-0000-0000-00008A020000}"/>
    <cellStyle name="Normale 75" xfId="648" xr:uid="{00000000-0005-0000-0000-00008B020000}"/>
    <cellStyle name="Normale 76" xfId="649" xr:uid="{00000000-0005-0000-0000-00008C020000}"/>
    <cellStyle name="Normale 77" xfId="650" xr:uid="{00000000-0005-0000-0000-00008D020000}"/>
    <cellStyle name="Normale 78" xfId="651" xr:uid="{00000000-0005-0000-0000-00008E020000}"/>
    <cellStyle name="Normale 79" xfId="652" xr:uid="{00000000-0005-0000-0000-00008F020000}"/>
    <cellStyle name="Normale 8" xfId="654" xr:uid="{00000000-0005-0000-0000-000091020000}"/>
    <cellStyle name="Normale 80" xfId="655" xr:uid="{00000000-0005-0000-0000-000092020000}"/>
    <cellStyle name="Normale 81" xfId="656" xr:uid="{00000000-0005-0000-0000-000093020000}"/>
    <cellStyle name="Normale 82" xfId="657" xr:uid="{00000000-0005-0000-0000-000094020000}"/>
    <cellStyle name="Normale 83" xfId="658" xr:uid="{00000000-0005-0000-0000-000095020000}"/>
    <cellStyle name="Normale 84" xfId="659" xr:uid="{00000000-0005-0000-0000-000096020000}"/>
    <cellStyle name="Normale 85" xfId="660" xr:uid="{00000000-0005-0000-0000-000097020000}"/>
    <cellStyle name="Normale 86" xfId="661" xr:uid="{00000000-0005-0000-0000-000098020000}"/>
    <cellStyle name="Normale 87" xfId="662" xr:uid="{00000000-0005-0000-0000-000099020000}"/>
    <cellStyle name="Normale 88" xfId="663" xr:uid="{00000000-0005-0000-0000-00009A020000}"/>
    <cellStyle name="Normale 89" xfId="664" xr:uid="{00000000-0005-0000-0000-00009B020000}"/>
    <cellStyle name="Normale 9" xfId="665" xr:uid="{00000000-0005-0000-0000-00009C020000}"/>
    <cellStyle name="Normale 9 2" xfId="666" xr:uid="{00000000-0005-0000-0000-00009D020000}"/>
    <cellStyle name="Normale 90" xfId="667" xr:uid="{00000000-0005-0000-0000-00009E020000}"/>
    <cellStyle name="Normale 91" xfId="668" xr:uid="{00000000-0005-0000-0000-00009F020000}"/>
    <cellStyle name="Normale 92" xfId="669" xr:uid="{00000000-0005-0000-0000-0000A0020000}"/>
    <cellStyle name="Normale 93" xfId="670" xr:uid="{00000000-0005-0000-0000-0000A1020000}"/>
    <cellStyle name="Normale 94" xfId="671" xr:uid="{00000000-0005-0000-0000-0000A2020000}"/>
    <cellStyle name="Normale 95" xfId="672" xr:uid="{00000000-0005-0000-0000-0000A3020000}"/>
    <cellStyle name="Normale 96" xfId="673" xr:uid="{00000000-0005-0000-0000-0000A4020000}"/>
    <cellStyle name="Normale 97" xfId="674" xr:uid="{00000000-0005-0000-0000-0000A5020000}"/>
    <cellStyle name="Normale 98" xfId="675" xr:uid="{00000000-0005-0000-0000-0000A6020000}"/>
    <cellStyle name="Normale 99" xfId="676" xr:uid="{00000000-0005-0000-0000-0000A7020000}"/>
    <cellStyle name="Normale_input_società" xfId="677" xr:uid="{00000000-0005-0000-0000-0000A8020000}"/>
    <cellStyle name="Nota 2" xfId="678" xr:uid="{00000000-0005-0000-0000-0000A9020000}"/>
    <cellStyle name="Nota 2 10" xfId="679" xr:uid="{00000000-0005-0000-0000-0000AA020000}"/>
    <cellStyle name="Nota 2 11" xfId="680" xr:uid="{00000000-0005-0000-0000-0000AB020000}"/>
    <cellStyle name="Nota 2 2" xfId="681" xr:uid="{00000000-0005-0000-0000-0000AC020000}"/>
    <cellStyle name="Nota 2 2 2" xfId="682" xr:uid="{00000000-0005-0000-0000-0000AD020000}"/>
    <cellStyle name="Nota 2 2 2 2" xfId="683" xr:uid="{00000000-0005-0000-0000-0000AE020000}"/>
    <cellStyle name="Nota 2 2 2 3" xfId="684" xr:uid="{00000000-0005-0000-0000-0000AF020000}"/>
    <cellStyle name="Nota 2 2 3" xfId="685" xr:uid="{00000000-0005-0000-0000-0000B0020000}"/>
    <cellStyle name="Nota 2 2 3 2" xfId="686" xr:uid="{00000000-0005-0000-0000-0000B1020000}"/>
    <cellStyle name="Nota 2 2 3 3" xfId="687" xr:uid="{00000000-0005-0000-0000-0000B2020000}"/>
    <cellStyle name="Nota 2 2 4" xfId="688" xr:uid="{00000000-0005-0000-0000-0000B3020000}"/>
    <cellStyle name="Nota 2 2 4 2" xfId="689" xr:uid="{00000000-0005-0000-0000-0000B4020000}"/>
    <cellStyle name="Nota 2 2 4 3" xfId="690" xr:uid="{00000000-0005-0000-0000-0000B5020000}"/>
    <cellStyle name="Nota 2 2 5" xfId="691" xr:uid="{00000000-0005-0000-0000-0000B6020000}"/>
    <cellStyle name="Nota 2 2 6" xfId="692" xr:uid="{00000000-0005-0000-0000-0000B7020000}"/>
    <cellStyle name="Nota 2 3" xfId="693" xr:uid="{00000000-0005-0000-0000-0000B8020000}"/>
    <cellStyle name="Nota 2 3 2" xfId="694" xr:uid="{00000000-0005-0000-0000-0000B9020000}"/>
    <cellStyle name="Nota 2 3 2 2" xfId="695" xr:uid="{00000000-0005-0000-0000-0000BA020000}"/>
    <cellStyle name="Nota 2 3 2 3" xfId="696" xr:uid="{00000000-0005-0000-0000-0000BB020000}"/>
    <cellStyle name="Nota 2 3 3" xfId="697" xr:uid="{00000000-0005-0000-0000-0000BC020000}"/>
    <cellStyle name="Nota 2 3 3 2" xfId="698" xr:uid="{00000000-0005-0000-0000-0000BD020000}"/>
    <cellStyle name="Nota 2 3 3 3" xfId="699" xr:uid="{00000000-0005-0000-0000-0000BE020000}"/>
    <cellStyle name="Nota 2 3 4" xfId="700" xr:uid="{00000000-0005-0000-0000-0000BF020000}"/>
    <cellStyle name="Nota 2 3 4 2" xfId="701" xr:uid="{00000000-0005-0000-0000-0000C0020000}"/>
    <cellStyle name="Nota 2 3 4 3" xfId="702" xr:uid="{00000000-0005-0000-0000-0000C1020000}"/>
    <cellStyle name="Nota 2 3 5" xfId="703" xr:uid="{00000000-0005-0000-0000-0000C2020000}"/>
    <cellStyle name="Nota 2 3 6" xfId="704" xr:uid="{00000000-0005-0000-0000-0000C3020000}"/>
    <cellStyle name="Nota 2 4" xfId="705" xr:uid="{00000000-0005-0000-0000-0000C4020000}"/>
    <cellStyle name="Nota 2 4 2" xfId="706" xr:uid="{00000000-0005-0000-0000-0000C5020000}"/>
    <cellStyle name="Nota 2 4 2 2" xfId="707" xr:uid="{00000000-0005-0000-0000-0000C6020000}"/>
    <cellStyle name="Nota 2 4 2 3" xfId="708" xr:uid="{00000000-0005-0000-0000-0000C7020000}"/>
    <cellStyle name="Nota 2 4 3" xfId="709" xr:uid="{00000000-0005-0000-0000-0000C8020000}"/>
    <cellStyle name="Nota 2 4 3 2" xfId="710" xr:uid="{00000000-0005-0000-0000-0000C9020000}"/>
    <cellStyle name="Nota 2 4 3 3" xfId="711" xr:uid="{00000000-0005-0000-0000-0000CA020000}"/>
    <cellStyle name="Nota 2 4 4" xfId="712" xr:uid="{00000000-0005-0000-0000-0000CB020000}"/>
    <cellStyle name="Nota 2 4 4 2" xfId="713" xr:uid="{00000000-0005-0000-0000-0000CC020000}"/>
    <cellStyle name="Nota 2 4 4 3" xfId="714" xr:uid="{00000000-0005-0000-0000-0000CD020000}"/>
    <cellStyle name="Nota 2 4 5" xfId="715" xr:uid="{00000000-0005-0000-0000-0000CE020000}"/>
    <cellStyle name="Nota 2 4 6" xfId="716" xr:uid="{00000000-0005-0000-0000-0000CF020000}"/>
    <cellStyle name="Nota 2 5" xfId="717" xr:uid="{00000000-0005-0000-0000-0000D0020000}"/>
    <cellStyle name="Nota 2 5 2" xfId="718" xr:uid="{00000000-0005-0000-0000-0000D1020000}"/>
    <cellStyle name="Nota 2 5 2 2" xfId="719" xr:uid="{00000000-0005-0000-0000-0000D2020000}"/>
    <cellStyle name="Nota 2 5 2 3" xfId="720" xr:uid="{00000000-0005-0000-0000-0000D3020000}"/>
    <cellStyle name="Nota 2 5 3" xfId="721" xr:uid="{00000000-0005-0000-0000-0000D4020000}"/>
    <cellStyle name="Nota 2 5 3 2" xfId="722" xr:uid="{00000000-0005-0000-0000-0000D5020000}"/>
    <cellStyle name="Nota 2 5 3 3" xfId="723" xr:uid="{00000000-0005-0000-0000-0000D6020000}"/>
    <cellStyle name="Nota 2 5 4" xfId="724" xr:uid="{00000000-0005-0000-0000-0000D7020000}"/>
    <cellStyle name="Nota 2 5 4 2" xfId="725" xr:uid="{00000000-0005-0000-0000-0000D8020000}"/>
    <cellStyle name="Nota 2 5 4 3" xfId="726" xr:uid="{00000000-0005-0000-0000-0000D9020000}"/>
    <cellStyle name="Nota 2 5 5" xfId="727" xr:uid="{00000000-0005-0000-0000-0000DA020000}"/>
    <cellStyle name="Nota 2 5 6" xfId="728" xr:uid="{00000000-0005-0000-0000-0000DB020000}"/>
    <cellStyle name="Nota 2 6" xfId="729" xr:uid="{00000000-0005-0000-0000-0000DC020000}"/>
    <cellStyle name="Nota 2 6 2" xfId="730" xr:uid="{00000000-0005-0000-0000-0000DD020000}"/>
    <cellStyle name="Nota 2 6 2 2" xfId="731" xr:uid="{00000000-0005-0000-0000-0000DE020000}"/>
    <cellStyle name="Nota 2 6 2 3" xfId="732" xr:uid="{00000000-0005-0000-0000-0000DF020000}"/>
    <cellStyle name="Nota 2 6 3" xfId="733" xr:uid="{00000000-0005-0000-0000-0000E0020000}"/>
    <cellStyle name="Nota 2 6 3 2" xfId="734" xr:uid="{00000000-0005-0000-0000-0000E1020000}"/>
    <cellStyle name="Nota 2 6 3 3" xfId="735" xr:uid="{00000000-0005-0000-0000-0000E2020000}"/>
    <cellStyle name="Nota 2 6 4" xfId="736" xr:uid="{00000000-0005-0000-0000-0000E3020000}"/>
    <cellStyle name="Nota 2 6 4 2" xfId="737" xr:uid="{00000000-0005-0000-0000-0000E4020000}"/>
    <cellStyle name="Nota 2 6 4 3" xfId="738" xr:uid="{00000000-0005-0000-0000-0000E5020000}"/>
    <cellStyle name="Nota 2 6 5" xfId="739" xr:uid="{00000000-0005-0000-0000-0000E6020000}"/>
    <cellStyle name="Nota 2 6 6" xfId="740" xr:uid="{00000000-0005-0000-0000-0000E7020000}"/>
    <cellStyle name="Nota 2 7" xfId="741" xr:uid="{00000000-0005-0000-0000-0000E8020000}"/>
    <cellStyle name="Nota 2 7 2" xfId="742" xr:uid="{00000000-0005-0000-0000-0000E9020000}"/>
    <cellStyle name="Nota 2 7 3" xfId="743" xr:uid="{00000000-0005-0000-0000-0000EA020000}"/>
    <cellStyle name="Nota 2 8" xfId="744" xr:uid="{00000000-0005-0000-0000-0000EB020000}"/>
    <cellStyle name="Nota 2 8 2" xfId="745" xr:uid="{00000000-0005-0000-0000-0000EC020000}"/>
    <cellStyle name="Nota 2 8 3" xfId="746" xr:uid="{00000000-0005-0000-0000-0000ED020000}"/>
    <cellStyle name="Nota 2 9" xfId="747" xr:uid="{00000000-0005-0000-0000-0000EE020000}"/>
    <cellStyle name="Nota 2 9 2" xfId="748" xr:uid="{00000000-0005-0000-0000-0000EF020000}"/>
    <cellStyle name="Nota 2 9 3" xfId="749" xr:uid="{00000000-0005-0000-0000-0000F0020000}"/>
    <cellStyle name="Nota 2_BUDGET2010_NW" xfId="750" xr:uid="{00000000-0005-0000-0000-0000F1020000}"/>
    <cellStyle name="Nota 3" xfId="751" xr:uid="{00000000-0005-0000-0000-0000F2020000}"/>
    <cellStyle name="Nota 3 2" xfId="752" xr:uid="{00000000-0005-0000-0000-0000F3020000}"/>
    <cellStyle name="Nota 3 2 2" xfId="753" xr:uid="{00000000-0005-0000-0000-0000F4020000}"/>
    <cellStyle name="Nota 3 2 3" xfId="754" xr:uid="{00000000-0005-0000-0000-0000F5020000}"/>
    <cellStyle name="Nota 3 3" xfId="755" xr:uid="{00000000-0005-0000-0000-0000F6020000}"/>
    <cellStyle name="Nota 3 3 2" xfId="756" xr:uid="{00000000-0005-0000-0000-0000F7020000}"/>
    <cellStyle name="Nota 3 3 3" xfId="757" xr:uid="{00000000-0005-0000-0000-0000F8020000}"/>
    <cellStyle name="Nota 3 4" xfId="758" xr:uid="{00000000-0005-0000-0000-0000F9020000}"/>
    <cellStyle name="Nota 3 4 2" xfId="759" xr:uid="{00000000-0005-0000-0000-0000FA020000}"/>
    <cellStyle name="Nota 3 4 3" xfId="760" xr:uid="{00000000-0005-0000-0000-0000FB020000}"/>
    <cellStyle name="Nota 3 5" xfId="761" xr:uid="{00000000-0005-0000-0000-0000FC020000}"/>
    <cellStyle name="Nota 3 6" xfId="762" xr:uid="{00000000-0005-0000-0000-0000FD020000}"/>
    <cellStyle name="Output 2" xfId="763" xr:uid="{00000000-0005-0000-0000-0000FE020000}"/>
    <cellStyle name="Output 2 2" xfId="764" xr:uid="{00000000-0005-0000-0000-0000FF020000}"/>
    <cellStyle name="Output 2 2 2" xfId="765" xr:uid="{00000000-0005-0000-0000-000000030000}"/>
    <cellStyle name="Output 2 2 3" xfId="766" xr:uid="{00000000-0005-0000-0000-000001030000}"/>
    <cellStyle name="Output 2 3" xfId="767" xr:uid="{00000000-0005-0000-0000-000002030000}"/>
    <cellStyle name="Output 2 3 2" xfId="768" xr:uid="{00000000-0005-0000-0000-000003030000}"/>
    <cellStyle name="Output 2 3 3" xfId="769" xr:uid="{00000000-0005-0000-0000-000004030000}"/>
    <cellStyle name="Output 2 4" xfId="770" xr:uid="{00000000-0005-0000-0000-000005030000}"/>
    <cellStyle name="Output 2 4 2" xfId="771" xr:uid="{00000000-0005-0000-0000-000006030000}"/>
    <cellStyle name="Output 2 4 3" xfId="772" xr:uid="{00000000-0005-0000-0000-000007030000}"/>
    <cellStyle name="Output 2 5" xfId="773" xr:uid="{00000000-0005-0000-0000-000008030000}"/>
    <cellStyle name="Output 2 6" xfId="774" xr:uid="{00000000-0005-0000-0000-000009030000}"/>
    <cellStyle name="Output 3" xfId="775" xr:uid="{00000000-0005-0000-0000-00000A030000}"/>
    <cellStyle name="Output 3 2" xfId="776" xr:uid="{00000000-0005-0000-0000-00000B030000}"/>
    <cellStyle name="Output 3 2 2" xfId="777" xr:uid="{00000000-0005-0000-0000-00000C030000}"/>
    <cellStyle name="Output 3 2 3" xfId="778" xr:uid="{00000000-0005-0000-0000-00000D030000}"/>
    <cellStyle name="Output 3 3" xfId="779" xr:uid="{00000000-0005-0000-0000-00000E030000}"/>
    <cellStyle name="Output 3 3 2" xfId="780" xr:uid="{00000000-0005-0000-0000-00000F030000}"/>
    <cellStyle name="Output 3 3 3" xfId="781" xr:uid="{00000000-0005-0000-0000-000010030000}"/>
    <cellStyle name="Output 3 4" xfId="782" xr:uid="{00000000-0005-0000-0000-000011030000}"/>
    <cellStyle name="Output 3 4 2" xfId="783" xr:uid="{00000000-0005-0000-0000-000012030000}"/>
    <cellStyle name="Output 3 4 3" xfId="784" xr:uid="{00000000-0005-0000-0000-000013030000}"/>
    <cellStyle name="Output 3 5" xfId="785" xr:uid="{00000000-0005-0000-0000-000014030000}"/>
    <cellStyle name="Output 3 6" xfId="786" xr:uid="{00000000-0005-0000-0000-000015030000}"/>
    <cellStyle name="Percen - Stile3" xfId="787" xr:uid="{00000000-0005-0000-0000-000016030000}"/>
    <cellStyle name="Percent 2" xfId="788" xr:uid="{00000000-0005-0000-0000-000017030000}"/>
    <cellStyle name="Percent 2 2" xfId="789" xr:uid="{00000000-0005-0000-0000-000018030000}"/>
    <cellStyle name="Percentuale" xfId="2" builtinId="5"/>
    <cellStyle name="Percentuale 10" xfId="790" xr:uid="{00000000-0005-0000-0000-000019030000}"/>
    <cellStyle name="Percentuale 11" xfId="791" xr:uid="{00000000-0005-0000-0000-00001A030000}"/>
    <cellStyle name="Percentuale 11 2" xfId="792" xr:uid="{00000000-0005-0000-0000-00001B030000}"/>
    <cellStyle name="Percentuale 11 2 2" xfId="793" xr:uid="{00000000-0005-0000-0000-00001C030000}"/>
    <cellStyle name="Percentuale 11 3" xfId="794" xr:uid="{00000000-0005-0000-0000-00001D030000}"/>
    <cellStyle name="Percentuale 11 3 2" xfId="795" xr:uid="{00000000-0005-0000-0000-00001E030000}"/>
    <cellStyle name="Percentuale 11 4" xfId="796" xr:uid="{00000000-0005-0000-0000-00001F030000}"/>
    <cellStyle name="Percentuale 11 4 2" xfId="797" xr:uid="{00000000-0005-0000-0000-000020030000}"/>
    <cellStyle name="Percentuale 11 5" xfId="798" xr:uid="{00000000-0005-0000-0000-000021030000}"/>
    <cellStyle name="Percentuale 12" xfId="799" xr:uid="{00000000-0005-0000-0000-000022030000}"/>
    <cellStyle name="Percentuale 12 2" xfId="800" xr:uid="{00000000-0005-0000-0000-000023030000}"/>
    <cellStyle name="Percentuale 12 2 2" xfId="801" xr:uid="{00000000-0005-0000-0000-000024030000}"/>
    <cellStyle name="Percentuale 12 3" xfId="802" xr:uid="{00000000-0005-0000-0000-000025030000}"/>
    <cellStyle name="Percentuale 12 3 2" xfId="803" xr:uid="{00000000-0005-0000-0000-000026030000}"/>
    <cellStyle name="Percentuale 12 4" xfId="804" xr:uid="{00000000-0005-0000-0000-000027030000}"/>
    <cellStyle name="Percentuale 12 4 2" xfId="805" xr:uid="{00000000-0005-0000-0000-000028030000}"/>
    <cellStyle name="Percentuale 12 5" xfId="806" xr:uid="{00000000-0005-0000-0000-000029030000}"/>
    <cellStyle name="Percentuale 13" xfId="807" xr:uid="{00000000-0005-0000-0000-00002A030000}"/>
    <cellStyle name="Percentuale 2" xfId="808" xr:uid="{00000000-0005-0000-0000-00002B030000}"/>
    <cellStyle name="Percentuale 2 10" xfId="809" xr:uid="{00000000-0005-0000-0000-00002C030000}"/>
    <cellStyle name="Percentuale 2 11" xfId="810" xr:uid="{00000000-0005-0000-0000-00002D030000}"/>
    <cellStyle name="Percentuale 2 12" xfId="811" xr:uid="{00000000-0005-0000-0000-00002E030000}"/>
    <cellStyle name="Percentuale 2 2" xfId="812" xr:uid="{00000000-0005-0000-0000-00002F030000}"/>
    <cellStyle name="Percentuale 2 2 2" xfId="813" xr:uid="{00000000-0005-0000-0000-000030030000}"/>
    <cellStyle name="Percentuale 2 2 2 2" xfId="814" xr:uid="{00000000-0005-0000-0000-000031030000}"/>
    <cellStyle name="Percentuale 2 2 3" xfId="815" xr:uid="{00000000-0005-0000-0000-000032030000}"/>
    <cellStyle name="Percentuale 2 3" xfId="816" xr:uid="{00000000-0005-0000-0000-000033030000}"/>
    <cellStyle name="Percentuale 2 4" xfId="817" xr:uid="{00000000-0005-0000-0000-000034030000}"/>
    <cellStyle name="Percentuale 2 5" xfId="818" xr:uid="{00000000-0005-0000-0000-000035030000}"/>
    <cellStyle name="Percentuale 2 6" xfId="819" xr:uid="{00000000-0005-0000-0000-000036030000}"/>
    <cellStyle name="Percentuale 2 7" xfId="820" xr:uid="{00000000-0005-0000-0000-000037030000}"/>
    <cellStyle name="Percentuale 2 8" xfId="821" xr:uid="{00000000-0005-0000-0000-000038030000}"/>
    <cellStyle name="Percentuale 2 9" xfId="822" xr:uid="{00000000-0005-0000-0000-000039030000}"/>
    <cellStyle name="Percentuale 3" xfId="823" xr:uid="{00000000-0005-0000-0000-00003A030000}"/>
    <cellStyle name="Percentuale 4" xfId="824" xr:uid="{00000000-0005-0000-0000-00003B030000}"/>
    <cellStyle name="Percentuale 4 10" xfId="825" xr:uid="{00000000-0005-0000-0000-00003C030000}"/>
    <cellStyle name="Percentuale 4 2" xfId="826" xr:uid="{00000000-0005-0000-0000-00003D030000}"/>
    <cellStyle name="Percentuale 4 3" xfId="827" xr:uid="{00000000-0005-0000-0000-00003E030000}"/>
    <cellStyle name="Percentuale 4 4" xfId="828" xr:uid="{00000000-0005-0000-0000-00003F030000}"/>
    <cellStyle name="Percentuale 4 5" xfId="829" xr:uid="{00000000-0005-0000-0000-000040030000}"/>
    <cellStyle name="Percentuale 4 6" xfId="830" xr:uid="{00000000-0005-0000-0000-000041030000}"/>
    <cellStyle name="Percentuale 4 7" xfId="831" xr:uid="{00000000-0005-0000-0000-000042030000}"/>
    <cellStyle name="Percentuale 4 7 2" xfId="832" xr:uid="{00000000-0005-0000-0000-000043030000}"/>
    <cellStyle name="Percentuale 4 8" xfId="833" xr:uid="{00000000-0005-0000-0000-000044030000}"/>
    <cellStyle name="Percentuale 4 8 2" xfId="834" xr:uid="{00000000-0005-0000-0000-000045030000}"/>
    <cellStyle name="Percentuale 4 9" xfId="835" xr:uid="{00000000-0005-0000-0000-000046030000}"/>
    <cellStyle name="Percentuale 4 9 2" xfId="836" xr:uid="{00000000-0005-0000-0000-000047030000}"/>
    <cellStyle name="Percentuale 5" xfId="837" xr:uid="{00000000-0005-0000-0000-000048030000}"/>
    <cellStyle name="Percentuale 6" xfId="838" xr:uid="{00000000-0005-0000-0000-000049030000}"/>
    <cellStyle name="Percentuale 6 2" xfId="839" xr:uid="{00000000-0005-0000-0000-00004A030000}"/>
    <cellStyle name="Percentuale 6 3" xfId="840" xr:uid="{00000000-0005-0000-0000-00004B030000}"/>
    <cellStyle name="Percentuale 6 4" xfId="841" xr:uid="{00000000-0005-0000-0000-00004C030000}"/>
    <cellStyle name="Percentuale 6 5" xfId="842" xr:uid="{00000000-0005-0000-0000-00004D030000}"/>
    <cellStyle name="Percentuale 6 6" xfId="843" xr:uid="{00000000-0005-0000-0000-00004E030000}"/>
    <cellStyle name="Percentuale 7" xfId="844" xr:uid="{00000000-0005-0000-0000-00004F030000}"/>
    <cellStyle name="Percentuale 7 2" xfId="845" xr:uid="{00000000-0005-0000-0000-000050030000}"/>
    <cellStyle name="Percentuale 8" xfId="846" xr:uid="{00000000-0005-0000-0000-000051030000}"/>
    <cellStyle name="Percentuale 8 2" xfId="847" xr:uid="{00000000-0005-0000-0000-000052030000}"/>
    <cellStyle name="Percentuale 9" xfId="848" xr:uid="{00000000-0005-0000-0000-000053030000}"/>
    <cellStyle name="Percentuale 9 2" xfId="849" xr:uid="{00000000-0005-0000-0000-000054030000}"/>
    <cellStyle name="Percentuale 9 2 2" xfId="850" xr:uid="{00000000-0005-0000-0000-000055030000}"/>
    <cellStyle name="Percentuale 9 2 2 2" xfId="851" xr:uid="{00000000-0005-0000-0000-000056030000}"/>
    <cellStyle name="Percentuale 9 2 2 2 2" xfId="852" xr:uid="{00000000-0005-0000-0000-000057030000}"/>
    <cellStyle name="Percentuale 9 2 2 3" xfId="853" xr:uid="{00000000-0005-0000-0000-000058030000}"/>
    <cellStyle name="Percentuale 9 2 2 3 2" xfId="854" xr:uid="{00000000-0005-0000-0000-000059030000}"/>
    <cellStyle name="Percentuale 9 2 2 4" xfId="855" xr:uid="{00000000-0005-0000-0000-00005A030000}"/>
    <cellStyle name="Percentuale 9 2 2 4 2" xfId="856" xr:uid="{00000000-0005-0000-0000-00005B030000}"/>
    <cellStyle name="Percentuale 9 2 2 5" xfId="857" xr:uid="{00000000-0005-0000-0000-00005C030000}"/>
    <cellStyle name="Percentuale 9 2 3" xfId="858" xr:uid="{00000000-0005-0000-0000-00005D030000}"/>
    <cellStyle name="Percentuale 9 2 3 2" xfId="859" xr:uid="{00000000-0005-0000-0000-00005E030000}"/>
    <cellStyle name="Percentuale 9 2 3 2 2" xfId="860" xr:uid="{00000000-0005-0000-0000-00005F030000}"/>
    <cellStyle name="Percentuale 9 2 3 3" xfId="861" xr:uid="{00000000-0005-0000-0000-000060030000}"/>
    <cellStyle name="Percentuale 9 2 3 3 2" xfId="862" xr:uid="{00000000-0005-0000-0000-000061030000}"/>
    <cellStyle name="Percentuale 9 2 3 4" xfId="863" xr:uid="{00000000-0005-0000-0000-000062030000}"/>
    <cellStyle name="Percentuale 9 2 3 4 2" xfId="864" xr:uid="{00000000-0005-0000-0000-000063030000}"/>
    <cellStyle name="Percentuale 9 2 3 5" xfId="865" xr:uid="{00000000-0005-0000-0000-000064030000}"/>
    <cellStyle name="Percentuale 9 2 4" xfId="866" xr:uid="{00000000-0005-0000-0000-000065030000}"/>
    <cellStyle name="Percentuale 9 2 4 2" xfId="867" xr:uid="{00000000-0005-0000-0000-000066030000}"/>
    <cellStyle name="Percentuale 9 2 4 2 2" xfId="868" xr:uid="{00000000-0005-0000-0000-000067030000}"/>
    <cellStyle name="Percentuale 9 2 4 2 2 2" xfId="869" xr:uid="{00000000-0005-0000-0000-000068030000}"/>
    <cellStyle name="Percentuale 9 2 4 2 3" xfId="870" xr:uid="{00000000-0005-0000-0000-000069030000}"/>
    <cellStyle name="Percentuale 9 2 4 2 3 2" xfId="871" xr:uid="{00000000-0005-0000-0000-00006A030000}"/>
    <cellStyle name="Percentuale 9 2 4 2 4" xfId="872" xr:uid="{00000000-0005-0000-0000-00006B030000}"/>
    <cellStyle name="Percentuale 9 2 4 2 4 2" xfId="873" xr:uid="{00000000-0005-0000-0000-00006C030000}"/>
    <cellStyle name="Percentuale 9 2 4 2 5" xfId="874" xr:uid="{00000000-0005-0000-0000-00006D030000}"/>
    <cellStyle name="Percentuale 9 2 4 3" xfId="875" xr:uid="{00000000-0005-0000-0000-00006E030000}"/>
    <cellStyle name="Percentuale 9 2 4 3 2" xfId="876" xr:uid="{00000000-0005-0000-0000-00006F030000}"/>
    <cellStyle name="Percentuale 9 2 4 4" xfId="877" xr:uid="{00000000-0005-0000-0000-000070030000}"/>
    <cellStyle name="Percentuale 9 2 4 4 2" xfId="878" xr:uid="{00000000-0005-0000-0000-000071030000}"/>
    <cellStyle name="Percentuale 9 2 4 5" xfId="879" xr:uid="{00000000-0005-0000-0000-000072030000}"/>
    <cellStyle name="Percentuale 9 2 4 5 2" xfId="880" xr:uid="{00000000-0005-0000-0000-000073030000}"/>
    <cellStyle name="Percentuale 9 2 4 6" xfId="881" xr:uid="{00000000-0005-0000-0000-000074030000}"/>
    <cellStyle name="Percentuale 9 3" xfId="882" xr:uid="{00000000-0005-0000-0000-000075030000}"/>
    <cellStyle name="Percentuale 9 3 2" xfId="883" xr:uid="{00000000-0005-0000-0000-000076030000}"/>
    <cellStyle name="Percentuale 9 4" xfId="884" xr:uid="{00000000-0005-0000-0000-000077030000}"/>
    <cellStyle name="Percentuale 9 4 2" xfId="885" xr:uid="{00000000-0005-0000-0000-000078030000}"/>
    <cellStyle name="Percentuale 9 5" xfId="886" xr:uid="{00000000-0005-0000-0000-000079030000}"/>
    <cellStyle name="Percentuale 9 5 2" xfId="887" xr:uid="{00000000-0005-0000-0000-00007A030000}"/>
    <cellStyle name="Percentuale 9 6" xfId="888" xr:uid="{00000000-0005-0000-0000-00007B030000}"/>
    <cellStyle name="Testo avviso 2" xfId="889" xr:uid="{00000000-0005-0000-0000-00007C030000}"/>
    <cellStyle name="Testo descrittivo 2" xfId="890" xr:uid="{00000000-0005-0000-0000-00007D030000}"/>
    <cellStyle name="Titolo 1 2" xfId="891" xr:uid="{00000000-0005-0000-0000-00007E030000}"/>
    <cellStyle name="Titolo 2 2" xfId="892" xr:uid="{00000000-0005-0000-0000-00007F030000}"/>
    <cellStyle name="Titolo 3 2" xfId="893" xr:uid="{00000000-0005-0000-0000-000080030000}"/>
    <cellStyle name="Titolo 3 2 2" xfId="894" xr:uid="{00000000-0005-0000-0000-000081030000}"/>
    <cellStyle name="Titolo 3 2 2 2" xfId="895" xr:uid="{00000000-0005-0000-0000-000082030000}"/>
    <cellStyle name="Titolo 3 2 3" xfId="896" xr:uid="{00000000-0005-0000-0000-000083030000}"/>
    <cellStyle name="Titolo 3 2 3 2" xfId="897" xr:uid="{00000000-0005-0000-0000-000084030000}"/>
    <cellStyle name="Titolo 3 2 4" xfId="898" xr:uid="{00000000-0005-0000-0000-000085030000}"/>
    <cellStyle name="Titolo 3 2 4 2" xfId="899" xr:uid="{00000000-0005-0000-0000-000086030000}"/>
    <cellStyle name="Titolo 3 2 5" xfId="900" xr:uid="{00000000-0005-0000-0000-000087030000}"/>
    <cellStyle name="Titolo 3 3" xfId="901" xr:uid="{00000000-0005-0000-0000-000088030000}"/>
    <cellStyle name="Titolo 3 3 2" xfId="902" xr:uid="{00000000-0005-0000-0000-000089030000}"/>
    <cellStyle name="Titolo 3 3 2 2" xfId="903" xr:uid="{00000000-0005-0000-0000-00008A030000}"/>
    <cellStyle name="Titolo 3 3 3" xfId="904" xr:uid="{00000000-0005-0000-0000-00008B030000}"/>
    <cellStyle name="Titolo 3 3 3 2" xfId="905" xr:uid="{00000000-0005-0000-0000-00008C030000}"/>
    <cellStyle name="Titolo 3 3 4" xfId="906" xr:uid="{00000000-0005-0000-0000-00008D030000}"/>
    <cellStyle name="Titolo 3 3 4 2" xfId="907" xr:uid="{00000000-0005-0000-0000-00008E030000}"/>
    <cellStyle name="Titolo 3 3 5" xfId="908" xr:uid="{00000000-0005-0000-0000-00008F030000}"/>
    <cellStyle name="Titolo 4 2" xfId="909" xr:uid="{00000000-0005-0000-0000-000090030000}"/>
    <cellStyle name="Titolo 5" xfId="910" xr:uid="{00000000-0005-0000-0000-000091030000}"/>
    <cellStyle name="Titolo 6" xfId="911" xr:uid="{00000000-0005-0000-0000-000092030000}"/>
    <cellStyle name="Totale 2" xfId="912" xr:uid="{00000000-0005-0000-0000-000093030000}"/>
    <cellStyle name="Totale 2 2" xfId="913" xr:uid="{00000000-0005-0000-0000-000094030000}"/>
    <cellStyle name="Totale 2 2 2" xfId="914" xr:uid="{00000000-0005-0000-0000-000095030000}"/>
    <cellStyle name="Totale 2 2 3" xfId="915" xr:uid="{00000000-0005-0000-0000-000096030000}"/>
    <cellStyle name="Totale 2 3" xfId="916" xr:uid="{00000000-0005-0000-0000-000097030000}"/>
    <cellStyle name="Totale 2 3 2" xfId="917" xr:uid="{00000000-0005-0000-0000-000098030000}"/>
    <cellStyle name="Totale 2 3 3" xfId="918" xr:uid="{00000000-0005-0000-0000-000099030000}"/>
    <cellStyle name="Totale 2 4" xfId="919" xr:uid="{00000000-0005-0000-0000-00009A030000}"/>
    <cellStyle name="Totale 2 4 2" xfId="920" xr:uid="{00000000-0005-0000-0000-00009B030000}"/>
    <cellStyle name="Totale 2 4 3" xfId="921" xr:uid="{00000000-0005-0000-0000-00009C030000}"/>
    <cellStyle name="Totale 2 5" xfId="922" xr:uid="{00000000-0005-0000-0000-00009D030000}"/>
    <cellStyle name="Totale 2 6" xfId="923" xr:uid="{00000000-0005-0000-0000-00009E030000}"/>
    <cellStyle name="Valore non valido 2" xfId="924" xr:uid="{00000000-0005-0000-0000-00009F030000}"/>
    <cellStyle name="Valore valido 2" xfId="925" xr:uid="{00000000-0005-0000-0000-0000A0030000}"/>
    <cellStyle name="Valore valido 3" xfId="926" xr:uid="{00000000-0005-0000-0000-0000A1030000}"/>
    <cellStyle name="Valuta (0)_1997" xfId="927" xr:uid="{00000000-0005-0000-0000-0000A2030000}"/>
    <cellStyle name="Valuta [0] 2" xfId="933" xr:uid="{00000000-0005-0000-0000-0000A8030000}"/>
    <cellStyle name="Valuta [0] 3" xfId="934" xr:uid="{00000000-0005-0000-0000-0000A9030000}"/>
    <cellStyle name="Valuta [0] 3 2" xfId="935" xr:uid="{00000000-0005-0000-0000-0000AA030000}"/>
    <cellStyle name="Valuta [0] 3 3" xfId="936" xr:uid="{00000000-0005-0000-0000-0000AB030000}"/>
    <cellStyle name="Valuta [0] 3 4" xfId="937" xr:uid="{00000000-0005-0000-0000-0000AC030000}"/>
    <cellStyle name="Valuta [0] 3 5" xfId="938" xr:uid="{00000000-0005-0000-0000-0000AD030000}"/>
    <cellStyle name="Valuta [0] 3 6" xfId="939" xr:uid="{00000000-0005-0000-0000-0000AE030000}"/>
    <cellStyle name="Valuta 2" xfId="928" xr:uid="{00000000-0005-0000-0000-0000A3030000}"/>
    <cellStyle name="Valuta 2 2" xfId="929" xr:uid="{00000000-0005-0000-0000-0000A4030000}"/>
    <cellStyle name="Valuta 2 2 2" xfId="930" xr:uid="{00000000-0005-0000-0000-0000A5030000}"/>
    <cellStyle name="Valuta 2 3" xfId="931" xr:uid="{00000000-0005-0000-0000-0000A6030000}"/>
    <cellStyle name="Valuta 3" xfId="932" xr:uid="{00000000-0005-0000-0000-0000A7030000}"/>
    <cellStyle name="Virgola_conto economico" xfId="940" xr:uid="{00000000-0005-0000-0000-0000AF030000}"/>
  </cellStyles>
  <dxfs count="695">
    <dxf>
      <border diagonalUp="0" diagonalDown="0">
        <left/>
        <right/>
        <top/>
        <bottom/>
      </border>
    </dxf>
    <dxf>
      <font>
        <color rgb="FF0070C0"/>
      </font>
      <border diagonalUp="0" diagonalDown="0">
        <left style="thin">
          <color auto="1"/>
        </left>
        <right style="thin">
          <color auto="1"/>
        </right>
        <top style="thin">
          <color auto="1"/>
        </top>
        <bottom style="thin">
          <color auto="1"/>
        </bottom>
      </border>
    </dxf>
    <dxf>
      <border diagonalUp="0" diagonalDown="0">
        <left/>
        <right/>
        <top/>
        <bottom/>
      </border>
    </dxf>
    <dxf>
      <font>
        <color rgb="FF0070C0"/>
      </font>
      <border diagonalUp="0" diagonalDown="0">
        <left style="thin">
          <color auto="1"/>
        </left>
        <right style="thin">
          <color auto="1"/>
        </right>
        <top style="thin">
          <color auto="1"/>
        </top>
        <bottom style="thin">
          <color auto="1"/>
        </bottom>
      </border>
    </dxf>
    <dxf>
      <fill>
        <patternFill>
          <bgColor rgb="FFFFFFFF"/>
        </patternFill>
      </fill>
    </dxf>
    <dxf>
      <border diagonalUp="0" diagonalDown="0">
        <left/>
        <right/>
        <top/>
        <bottom/>
      </border>
    </dxf>
    <dxf>
      <border diagonalUp="0" diagonalDown="0">
        <left/>
        <right/>
        <top/>
        <bottom/>
      </border>
    </dxf>
    <dxf>
      <border diagonalUp="0" diagonalDown="0">
        <left/>
        <right/>
        <top/>
        <bottom/>
      </border>
    </dxf>
    <dxf>
      <border diagonalUp="0" diagonalDown="0">
        <left/>
        <right/>
        <top/>
        <bottom/>
      </border>
    </dxf>
    <dxf>
      <border diagonalUp="0" diagonalDown="0">
        <left/>
        <right/>
        <top/>
        <bottom/>
      </border>
    </dxf>
    <dxf>
      <fill>
        <patternFill>
          <bgColor rgb="FF00B050"/>
        </patternFill>
      </fill>
    </dxf>
    <dxf>
      <fill>
        <patternFill>
          <bgColor rgb="FFFFC000"/>
        </patternFill>
      </fill>
    </dxf>
    <dxf>
      <fill>
        <patternFill>
          <bgColor rgb="FFFF0000"/>
        </patternFill>
      </fill>
    </dxf>
    <dxf>
      <fill>
        <patternFill>
          <bgColor rgb="FFFFFFFF"/>
        </patternFill>
      </fill>
    </dxf>
    <dxf>
      <font>
        <color rgb="FF0070C0"/>
      </font>
      <border diagonalUp="0" diagonalDown="0">
        <left style="thin">
          <color auto="1"/>
        </left>
        <right style="thin">
          <color auto="1"/>
        </right>
        <top style="thin">
          <color auto="1"/>
        </top>
        <bottom style="thin">
          <color auto="1"/>
        </bottom>
      </border>
    </dxf>
    <dxf>
      <fill>
        <patternFill>
          <bgColor rgb="FFFFFFFF"/>
        </patternFill>
      </fill>
      <border diagonalUp="0" diagonalDown="0">
        <left/>
        <right/>
        <top/>
        <bottom/>
      </border>
    </dxf>
    <dxf>
      <fill>
        <patternFill>
          <bgColor rgb="FFFFFFFF"/>
        </patternFill>
      </fill>
      <border diagonalUp="0" diagonalDown="0">
        <left/>
        <right/>
        <top/>
        <bottom/>
      </border>
    </dxf>
    <dxf>
      <fill>
        <patternFill>
          <bgColor rgb="FFFFFFFF"/>
        </patternFill>
      </fill>
      <border diagonalUp="0" diagonalDown="0">
        <left/>
        <right/>
        <top/>
        <bottom/>
      </border>
    </dxf>
    <dxf>
      <fill>
        <patternFill>
          <bgColor rgb="FFFFFFFF"/>
        </patternFill>
      </fill>
      <border diagonalUp="0" diagonalDown="0">
        <left/>
        <right/>
        <top/>
        <bottom/>
      </border>
    </dxf>
    <dxf>
      <fill>
        <patternFill>
          <bgColor rgb="FFFFFFFF"/>
        </patternFill>
      </fill>
      <border diagonalUp="0" diagonalDown="0">
        <left/>
        <right/>
        <top/>
        <bottom/>
      </border>
    </dxf>
    <dxf>
      <fill>
        <patternFill>
          <bgColor rgb="FFFFFFFF"/>
        </patternFill>
      </fill>
      <border diagonalUp="0" diagonalDown="0">
        <left/>
        <right/>
        <top/>
        <bottom/>
      </border>
    </dxf>
    <dxf>
      <font>
        <color rgb="FFC00000"/>
      </font>
    </dxf>
    <dxf>
      <fill>
        <patternFill>
          <bgColor rgb="FFFFFFFF"/>
        </patternFill>
      </fill>
      <border diagonalUp="0" diagonalDown="0">
        <left/>
        <right/>
        <top/>
        <bottom/>
      </border>
    </dxf>
    <dxf>
      <font>
        <color rgb="FF9C0006"/>
      </font>
    </dxf>
    <dxf>
      <border diagonalUp="0" diagonalDown="0">
        <left/>
        <right/>
        <top/>
        <bottom/>
      </border>
    </dxf>
    <dxf>
      <font>
        <color rgb="FF9C0006"/>
      </font>
    </dxf>
    <dxf>
      <font>
        <color rgb="FF9C0006"/>
      </font>
    </dxf>
    <dxf>
      <font>
        <color rgb="FF9C0006"/>
      </font>
    </dxf>
    <dxf>
      <font>
        <color rgb="FFFFFFFF"/>
      </font>
      <fill>
        <patternFill>
          <bgColor rgb="FFFF0000"/>
        </patternFill>
      </fill>
    </dxf>
    <dxf>
      <font>
        <color rgb="FF9C0006"/>
      </font>
    </dxf>
    <dxf>
      <border diagonalUp="0" diagonalDown="0">
        <left/>
        <right/>
        <top/>
        <bottom/>
      </border>
    </dxf>
    <dxf>
      <font>
        <color rgb="FFC00000"/>
      </font>
      <fill>
        <patternFill>
          <bgColor rgb="FFFFFFFF"/>
        </patternFill>
      </fill>
    </dxf>
    <dxf>
      <fill>
        <patternFill>
          <bgColor rgb="FFFFFFFF"/>
        </patternFill>
      </fill>
    </dxf>
    <dxf>
      <fill>
        <patternFill>
          <bgColor rgb="FFFF0000"/>
        </patternFill>
      </fill>
    </dxf>
    <dxf>
      <fill>
        <patternFill>
          <bgColor rgb="FFFFFFFF"/>
        </patternFill>
      </fill>
    </dxf>
    <dxf>
      <font>
        <color rgb="FF9C0006"/>
      </font>
    </dxf>
    <dxf>
      <fill>
        <patternFill>
          <bgColor rgb="FFFFFFFF"/>
        </patternFill>
      </fill>
      <border diagonalUp="0" diagonalDown="0">
        <left/>
        <right/>
        <top/>
        <bottom/>
      </border>
    </dxf>
    <dxf>
      <fill>
        <patternFill>
          <bgColor rgb="FFFF0000"/>
        </patternFill>
      </fill>
    </dxf>
    <dxf>
      <font>
        <color rgb="FF9C0006"/>
      </font>
    </dxf>
    <dxf>
      <font>
        <color rgb="FF9C0006"/>
      </font>
    </dxf>
    <dxf>
      <font>
        <color rgb="FF9C0006"/>
      </font>
    </dxf>
    <dxf>
      <font>
        <color rgb="FF9C0006"/>
      </font>
    </dxf>
    <dxf>
      <font>
        <color rgb="FF9C0006"/>
      </font>
    </dxf>
    <dxf>
      <font>
        <color rgb="FFFFFFFF"/>
      </font>
      <fill>
        <patternFill>
          <bgColor rgb="FFFF0000"/>
        </patternFill>
      </fill>
    </dxf>
    <dxf>
      <font>
        <color rgb="FFFFFFFF"/>
      </font>
      <fill>
        <patternFill>
          <bgColor rgb="FFFFC000"/>
        </patternFill>
      </fill>
    </dxf>
    <dxf>
      <font>
        <color rgb="FFFFFFFF"/>
      </font>
      <fill>
        <patternFill>
          <bgColor rgb="FFFFC000"/>
        </patternFill>
      </fill>
    </dxf>
    <dxf>
      <font>
        <color rgb="FFFFFFFF"/>
      </font>
      <fill>
        <patternFill>
          <bgColor rgb="FFFFC000"/>
        </patternFill>
      </fill>
    </dxf>
    <dxf>
      <font>
        <color rgb="FFFFFFFF"/>
      </font>
      <fill>
        <patternFill>
          <bgColor rgb="FFFFC000"/>
        </patternFill>
      </fill>
    </dxf>
    <dxf>
      <font>
        <color rgb="FFFFFFFF"/>
      </font>
      <fill>
        <patternFill>
          <bgColor rgb="FFFFC000"/>
        </patternFill>
      </fill>
    </dxf>
    <dxf>
      <font>
        <color rgb="FFFFFFFF"/>
      </font>
      <fill>
        <patternFill>
          <bgColor rgb="FF009900"/>
        </patternFill>
      </fill>
    </dxf>
    <dxf>
      <font>
        <color rgb="FFFFFFFF"/>
      </font>
      <fill>
        <patternFill>
          <bgColor rgb="FF009900"/>
        </patternFill>
      </fill>
    </dxf>
    <dxf>
      <font>
        <color rgb="FFFFFFFF"/>
      </font>
      <fill>
        <patternFill>
          <bgColor rgb="FF009900"/>
        </patternFill>
      </fill>
    </dxf>
    <dxf>
      <font>
        <color rgb="FFFFFFFF"/>
      </font>
      <fill>
        <patternFill>
          <bgColor rgb="FF009900"/>
        </patternFill>
      </fill>
    </dxf>
    <dxf>
      <font>
        <color rgb="FFFFFFFF"/>
      </font>
      <fill>
        <patternFill>
          <bgColor rgb="FF009900"/>
        </patternFill>
      </fill>
    </dxf>
    <dxf>
      <font>
        <color rgb="FFFFFFFF"/>
      </font>
      <fill>
        <patternFill>
          <bgColor rgb="FFFF0000"/>
        </patternFill>
      </fill>
    </dxf>
    <dxf>
      <font>
        <color rgb="FFFFFFFF"/>
      </font>
      <fill>
        <patternFill>
          <bgColor rgb="FFFFC000"/>
        </patternFill>
      </fill>
    </dxf>
    <dxf>
      <font>
        <color rgb="FFFFFFFF"/>
      </font>
      <fill>
        <patternFill>
          <bgColor rgb="FFFFC000"/>
        </patternFill>
      </fill>
    </dxf>
    <dxf>
      <font>
        <color rgb="FFFFFFFF"/>
      </font>
      <fill>
        <patternFill>
          <bgColor rgb="FFFFC000"/>
        </patternFill>
      </fill>
    </dxf>
    <dxf>
      <font>
        <color rgb="FFFFFFFF"/>
      </font>
      <fill>
        <patternFill>
          <bgColor rgb="FFFFC000"/>
        </patternFill>
      </fill>
    </dxf>
    <dxf>
      <font>
        <color rgb="FFFFFFFF"/>
      </font>
      <fill>
        <patternFill>
          <bgColor rgb="FFFFC000"/>
        </patternFill>
      </fill>
    </dxf>
    <dxf>
      <font>
        <color rgb="FFFFFFFF"/>
      </font>
      <fill>
        <patternFill>
          <bgColor rgb="FF009900"/>
        </patternFill>
      </fill>
    </dxf>
    <dxf>
      <font>
        <color rgb="FFFFFFFF"/>
      </font>
      <fill>
        <patternFill>
          <bgColor rgb="FF009900"/>
        </patternFill>
      </fill>
    </dxf>
    <dxf>
      <font>
        <color rgb="FFFFFFFF"/>
      </font>
      <fill>
        <patternFill>
          <bgColor rgb="FF009900"/>
        </patternFill>
      </fill>
    </dxf>
    <dxf>
      <font>
        <color rgb="FFFFFFFF"/>
      </font>
      <fill>
        <patternFill>
          <bgColor rgb="FF009900"/>
        </patternFill>
      </fill>
    </dxf>
    <dxf>
      <font>
        <color rgb="FFFFFFFF"/>
      </font>
      <fill>
        <patternFill>
          <bgColor rgb="FF009900"/>
        </patternFill>
      </fill>
    </dxf>
    <dxf>
      <font>
        <color rgb="FFFFFFFF"/>
      </font>
      <fill>
        <patternFill>
          <bgColor rgb="FFFF0000"/>
        </patternFill>
      </fill>
    </dxf>
    <dxf>
      <font>
        <color rgb="FFFFFFFF"/>
      </font>
      <fill>
        <patternFill>
          <bgColor rgb="FFFFC000"/>
        </patternFill>
      </fill>
    </dxf>
    <dxf>
      <font>
        <color rgb="FFFFFFFF"/>
      </font>
      <fill>
        <patternFill>
          <bgColor rgb="FFFFC000"/>
        </patternFill>
      </fill>
    </dxf>
    <dxf>
      <font>
        <color rgb="FFFFFFFF"/>
      </font>
      <fill>
        <patternFill>
          <bgColor rgb="FFFFC000"/>
        </patternFill>
      </fill>
    </dxf>
    <dxf>
      <font>
        <color rgb="FFFFFFFF"/>
      </font>
      <fill>
        <patternFill>
          <bgColor rgb="FFFFC000"/>
        </patternFill>
      </fill>
    </dxf>
    <dxf>
      <font>
        <color rgb="FFFFFFFF"/>
      </font>
      <fill>
        <patternFill>
          <bgColor rgb="FFFFC000"/>
        </patternFill>
      </fill>
    </dxf>
    <dxf>
      <font>
        <color rgb="FFFFFFFF"/>
      </font>
      <fill>
        <patternFill>
          <bgColor rgb="FF009900"/>
        </patternFill>
      </fill>
    </dxf>
    <dxf>
      <font>
        <color rgb="FFFFFFFF"/>
      </font>
      <fill>
        <patternFill>
          <bgColor rgb="FF009900"/>
        </patternFill>
      </fill>
    </dxf>
    <dxf>
      <font>
        <color rgb="FFFFFFFF"/>
      </font>
      <fill>
        <patternFill>
          <bgColor rgb="FF009900"/>
        </patternFill>
      </fill>
    </dxf>
    <dxf>
      <font>
        <color rgb="FFFFFFFF"/>
      </font>
      <fill>
        <patternFill>
          <bgColor rgb="FF009900"/>
        </patternFill>
      </fill>
    </dxf>
    <dxf>
      <font>
        <color rgb="FFFFFFFF"/>
      </font>
      <fill>
        <patternFill>
          <bgColor rgb="FF009900"/>
        </patternFill>
      </fill>
    </dxf>
    <dxf>
      <font>
        <color rgb="FFFFFFFF"/>
      </font>
      <fill>
        <patternFill>
          <bgColor rgb="FFFF0000"/>
        </patternFill>
      </fill>
    </dxf>
    <dxf>
      <font>
        <color rgb="FFFFFFFF"/>
      </font>
      <fill>
        <patternFill>
          <bgColor rgb="FFFFC000"/>
        </patternFill>
      </fill>
    </dxf>
    <dxf>
      <font>
        <color rgb="FFFFFFFF"/>
      </font>
      <fill>
        <patternFill>
          <bgColor rgb="FFFFC000"/>
        </patternFill>
      </fill>
    </dxf>
    <dxf>
      <font>
        <color rgb="FFFFFFFF"/>
      </font>
      <fill>
        <patternFill>
          <bgColor rgb="FFFFC000"/>
        </patternFill>
      </fill>
    </dxf>
    <dxf>
      <font>
        <color rgb="FFFFFFFF"/>
      </font>
      <fill>
        <patternFill>
          <bgColor rgb="FFFFC000"/>
        </patternFill>
      </fill>
    </dxf>
    <dxf>
      <font>
        <color rgb="FFFFFFFF"/>
      </font>
      <fill>
        <patternFill>
          <bgColor rgb="FFFFC000"/>
        </patternFill>
      </fill>
    </dxf>
    <dxf>
      <font>
        <color rgb="FFFFFFFF"/>
      </font>
      <fill>
        <patternFill>
          <bgColor rgb="FF009900"/>
        </patternFill>
      </fill>
    </dxf>
    <dxf>
      <font>
        <color rgb="FFFFFFFF"/>
      </font>
      <fill>
        <patternFill>
          <bgColor rgb="FF009900"/>
        </patternFill>
      </fill>
    </dxf>
    <dxf>
      <font>
        <color rgb="FFFFFFFF"/>
      </font>
      <fill>
        <patternFill>
          <bgColor rgb="FF009900"/>
        </patternFill>
      </fill>
    </dxf>
    <dxf>
      <font>
        <color rgb="FFFFFFFF"/>
      </font>
      <fill>
        <patternFill>
          <bgColor rgb="FF009900"/>
        </patternFill>
      </fill>
    </dxf>
    <dxf>
      <font>
        <color rgb="FFFFFFFF"/>
      </font>
      <fill>
        <patternFill>
          <bgColor rgb="FF009900"/>
        </patternFill>
      </fill>
    </dxf>
    <dxf>
      <font>
        <color rgb="FFFFFFFF"/>
      </font>
      <fill>
        <patternFill>
          <bgColor rgb="FFFF0000"/>
        </patternFill>
      </fill>
    </dxf>
    <dxf>
      <font>
        <color rgb="FFFFFFFF"/>
      </font>
      <fill>
        <patternFill>
          <bgColor rgb="FFFFC000"/>
        </patternFill>
      </fill>
    </dxf>
    <dxf>
      <font>
        <color rgb="FFFFFFFF"/>
      </font>
      <fill>
        <patternFill>
          <bgColor rgb="FFFFC000"/>
        </patternFill>
      </fill>
    </dxf>
    <dxf>
      <font>
        <color rgb="FFFFFFFF"/>
      </font>
      <fill>
        <patternFill>
          <bgColor rgb="FFFFC000"/>
        </patternFill>
      </fill>
    </dxf>
    <dxf>
      <font>
        <color rgb="FFFFFFFF"/>
      </font>
      <fill>
        <patternFill>
          <bgColor rgb="FFFFC000"/>
        </patternFill>
      </fill>
    </dxf>
    <dxf>
      <font>
        <color rgb="FFFFFFFF"/>
      </font>
      <fill>
        <patternFill>
          <bgColor rgb="FFFFC000"/>
        </patternFill>
      </fill>
    </dxf>
    <dxf>
      <font>
        <color rgb="FFFFFFFF"/>
      </font>
      <fill>
        <patternFill>
          <bgColor rgb="FF009900"/>
        </patternFill>
      </fill>
    </dxf>
    <dxf>
      <font>
        <color rgb="FFFFFFFF"/>
      </font>
      <fill>
        <patternFill>
          <bgColor rgb="FF009900"/>
        </patternFill>
      </fill>
    </dxf>
    <dxf>
      <font>
        <color rgb="FFFFFFFF"/>
      </font>
      <fill>
        <patternFill>
          <bgColor rgb="FF009900"/>
        </patternFill>
      </fill>
    </dxf>
    <dxf>
      <font>
        <color rgb="FFFFFFFF"/>
      </font>
      <fill>
        <patternFill>
          <bgColor rgb="FF009900"/>
        </patternFill>
      </fill>
    </dxf>
    <dxf>
      <font>
        <color rgb="FFFFFFFF"/>
      </font>
      <fill>
        <patternFill>
          <bgColor rgb="FF009900"/>
        </patternFill>
      </fill>
    </dxf>
    <dxf>
      <font>
        <color rgb="FF009900"/>
      </font>
    </dxf>
    <dxf>
      <font>
        <color rgb="FFFF0000"/>
      </font>
    </dxf>
    <dxf>
      <font>
        <color rgb="FF009900"/>
      </font>
    </dxf>
    <dxf>
      <font>
        <color rgb="FFFFC000"/>
      </font>
    </dxf>
    <dxf>
      <font>
        <color rgb="FF009900"/>
      </font>
    </dxf>
    <dxf>
      <font>
        <color rgb="FF9C0006"/>
      </font>
    </dxf>
    <dxf>
      <font>
        <color rgb="FFFF0000"/>
      </font>
    </dxf>
    <dxf>
      <font>
        <color rgb="FF009900"/>
      </font>
    </dxf>
    <dxf>
      <font>
        <color rgb="FFFF0000"/>
      </font>
    </dxf>
    <dxf>
      <font>
        <color rgb="FF009900"/>
      </font>
    </dxf>
    <dxf>
      <font>
        <color rgb="FFFFC000"/>
      </font>
    </dxf>
    <dxf>
      <font>
        <color rgb="FF009900"/>
      </font>
    </dxf>
    <dxf>
      <font>
        <color rgb="FF9C0006"/>
      </font>
    </dxf>
    <dxf>
      <font>
        <color rgb="FFFF0000"/>
      </font>
    </dxf>
    <dxf>
      <font>
        <color rgb="FF009900"/>
      </font>
    </dxf>
    <dxf>
      <font>
        <color rgb="FFFF0000"/>
      </font>
    </dxf>
    <dxf>
      <font>
        <color rgb="FF009900"/>
      </font>
    </dxf>
    <dxf>
      <font>
        <color rgb="FFFFC000"/>
      </font>
    </dxf>
    <dxf>
      <font>
        <color rgb="FF009900"/>
      </font>
    </dxf>
    <dxf>
      <font>
        <color rgb="FF9C0006"/>
      </font>
    </dxf>
    <dxf>
      <font>
        <color rgb="FFFF0000"/>
      </font>
    </dxf>
    <dxf>
      <font>
        <color rgb="FF009900"/>
      </font>
    </dxf>
    <dxf>
      <font>
        <color rgb="FFFF0000"/>
      </font>
    </dxf>
    <dxf>
      <font>
        <color rgb="FF009900"/>
      </font>
    </dxf>
    <dxf>
      <font>
        <color rgb="FFFFC000"/>
      </font>
    </dxf>
    <dxf>
      <font>
        <color rgb="FF009900"/>
      </font>
    </dxf>
    <dxf>
      <font>
        <color rgb="FF9C0006"/>
      </font>
    </dxf>
    <dxf>
      <font>
        <color rgb="FFFF0000"/>
      </font>
    </dxf>
    <dxf>
      <font>
        <color rgb="FF009900"/>
      </font>
    </dxf>
    <dxf>
      <font>
        <color rgb="FFFF0000"/>
      </font>
    </dxf>
    <dxf>
      <font>
        <color rgb="FF009900"/>
      </font>
    </dxf>
    <dxf>
      <font>
        <color rgb="FFFFC000"/>
      </font>
    </dxf>
    <dxf>
      <font>
        <color rgb="FF009900"/>
      </font>
    </dxf>
    <dxf>
      <font>
        <color rgb="FF9C0006"/>
      </font>
    </dxf>
    <dxf>
      <font>
        <color rgb="FFFF0000"/>
      </font>
    </dxf>
    <dxf>
      <font>
        <color rgb="FF009900"/>
      </font>
    </dxf>
    <dxf>
      <font>
        <color rgb="FFFF0000"/>
      </font>
    </dxf>
    <dxf>
      <font>
        <color rgb="FF009900"/>
      </font>
    </dxf>
    <dxf>
      <font>
        <color rgb="FFFFC000"/>
      </font>
    </dxf>
    <dxf>
      <font>
        <color rgb="FF009900"/>
      </font>
    </dxf>
    <dxf>
      <font>
        <color rgb="FF9C0006"/>
      </font>
    </dxf>
    <dxf>
      <font>
        <color rgb="FFFF0000"/>
      </font>
    </dxf>
    <dxf>
      <font>
        <color rgb="FF009900"/>
      </font>
    </dxf>
    <dxf>
      <font>
        <color rgb="FFFF0000"/>
      </font>
    </dxf>
    <dxf>
      <font>
        <color rgb="FF009900"/>
      </font>
    </dxf>
    <dxf>
      <font>
        <color rgb="FFFFC000"/>
      </font>
    </dxf>
    <dxf>
      <font>
        <color rgb="FF009900"/>
      </font>
    </dxf>
    <dxf>
      <font>
        <color rgb="FF9C0006"/>
      </font>
    </dxf>
    <dxf>
      <font>
        <color rgb="FFFF0000"/>
      </font>
    </dxf>
    <dxf>
      <font>
        <color rgb="FF009900"/>
      </font>
    </dxf>
    <dxf>
      <font>
        <color rgb="FFFF0000"/>
      </font>
    </dxf>
    <dxf>
      <font>
        <color rgb="FF009900"/>
      </font>
    </dxf>
    <dxf>
      <font>
        <color rgb="FFFFC000"/>
      </font>
    </dxf>
    <dxf>
      <font>
        <color rgb="FF009900"/>
      </font>
    </dxf>
    <dxf>
      <font>
        <color rgb="FF009900"/>
      </font>
    </dxf>
    <dxf>
      <font>
        <color rgb="FFFF0000"/>
      </font>
    </dxf>
    <dxf>
      <font>
        <color rgb="FF009900"/>
      </font>
    </dxf>
    <dxf>
      <font>
        <color rgb="FFFFC000"/>
      </font>
    </dxf>
    <dxf>
      <font>
        <color rgb="FF009900"/>
      </font>
    </dxf>
    <dxf>
      <font>
        <color rgb="FFFF0000"/>
      </font>
    </dxf>
    <dxf>
      <font>
        <color rgb="FF009900"/>
      </font>
    </dxf>
    <dxf>
      <font>
        <color rgb="FFFFC000"/>
      </font>
    </dxf>
    <dxf>
      <font>
        <color rgb="FF009900"/>
      </font>
    </dxf>
    <dxf>
      <font>
        <color rgb="FFFF0000"/>
      </font>
    </dxf>
    <dxf>
      <font>
        <color rgb="FF009900"/>
      </font>
    </dxf>
    <dxf>
      <font>
        <color rgb="FFFFC000"/>
      </font>
    </dxf>
    <dxf>
      <font>
        <color rgb="FF009900"/>
      </font>
    </dxf>
    <dxf>
      <font>
        <color rgb="FFFF0000"/>
      </font>
    </dxf>
    <dxf>
      <font>
        <color rgb="FF009900"/>
      </font>
    </dxf>
    <dxf>
      <font>
        <color rgb="FFFFC000"/>
      </font>
    </dxf>
    <dxf>
      <font>
        <color rgb="FF009900"/>
      </font>
    </dxf>
    <dxf>
      <font>
        <color rgb="FFFF0000"/>
      </font>
    </dxf>
    <dxf>
      <font>
        <color rgb="FF009900"/>
      </font>
    </dxf>
    <dxf>
      <font>
        <color rgb="FFFFC000"/>
      </font>
    </dxf>
    <dxf>
      <font>
        <color rgb="FF9C0006"/>
      </font>
    </dxf>
    <dxf>
      <font>
        <color rgb="FFFF0000"/>
      </font>
    </dxf>
    <dxf>
      <font>
        <color rgb="FF009900"/>
      </font>
    </dxf>
    <dxf>
      <font>
        <color rgb="FFFF0000"/>
      </font>
    </dxf>
    <dxf>
      <font>
        <color rgb="FF009900"/>
      </font>
    </dxf>
    <dxf>
      <font>
        <color rgb="FFFFC000"/>
      </font>
    </dxf>
    <dxf>
      <font>
        <color rgb="FF009900"/>
      </font>
    </dxf>
    <dxf>
      <font>
        <color rgb="FF9C0006"/>
      </font>
    </dxf>
    <dxf>
      <font>
        <color rgb="FFFF0000"/>
      </font>
    </dxf>
    <dxf>
      <font>
        <color rgb="FF009900"/>
      </font>
    </dxf>
    <dxf>
      <font>
        <color rgb="FFFF0000"/>
      </font>
    </dxf>
    <dxf>
      <font>
        <color rgb="FF009900"/>
      </font>
    </dxf>
    <dxf>
      <font>
        <color rgb="FFFFC000"/>
      </font>
    </dxf>
    <dxf>
      <font>
        <color rgb="FF009900"/>
      </font>
    </dxf>
    <dxf>
      <font>
        <color rgb="FF9C0006"/>
      </font>
    </dxf>
    <dxf>
      <font>
        <color rgb="FFFF0000"/>
      </font>
    </dxf>
    <dxf>
      <font>
        <color rgb="FF009900"/>
      </font>
    </dxf>
    <dxf>
      <font>
        <color rgb="FFFF0000"/>
      </font>
    </dxf>
    <dxf>
      <font>
        <color rgb="FF009900"/>
      </font>
    </dxf>
    <dxf>
      <font>
        <color rgb="FFFFC000"/>
      </font>
    </dxf>
    <dxf>
      <font>
        <color rgb="FF009900"/>
      </font>
    </dxf>
    <dxf>
      <font>
        <color rgb="FF9C0006"/>
      </font>
    </dxf>
    <dxf>
      <font>
        <color rgb="FFFF0000"/>
      </font>
    </dxf>
    <dxf>
      <font>
        <color rgb="FF009900"/>
      </font>
    </dxf>
    <dxf>
      <font>
        <color rgb="FFFF0000"/>
      </font>
    </dxf>
    <dxf>
      <font>
        <color rgb="FF009900"/>
      </font>
    </dxf>
    <dxf>
      <font>
        <color rgb="FFFFC000"/>
      </font>
    </dxf>
    <dxf>
      <font>
        <color rgb="FF009900"/>
      </font>
    </dxf>
    <dxf>
      <font>
        <color rgb="FF9C0006"/>
      </font>
    </dxf>
    <dxf>
      <font>
        <color rgb="FFFF0000"/>
      </font>
    </dxf>
    <dxf>
      <font>
        <color rgb="FF009900"/>
      </font>
    </dxf>
    <dxf>
      <font>
        <color rgb="FFFF0000"/>
      </font>
    </dxf>
    <dxf>
      <font>
        <color rgb="FF009900"/>
      </font>
    </dxf>
    <dxf>
      <font>
        <color rgb="FFFFC000"/>
      </font>
    </dxf>
    <dxf>
      <font>
        <color rgb="FF009900"/>
      </font>
    </dxf>
    <dxf>
      <font>
        <color rgb="FF9C0006"/>
      </font>
    </dxf>
    <dxf>
      <font>
        <color rgb="FFFF0000"/>
      </font>
    </dxf>
    <dxf>
      <font>
        <color rgb="FF009900"/>
      </font>
    </dxf>
    <dxf>
      <font>
        <color rgb="FFFF0000"/>
      </font>
    </dxf>
    <dxf>
      <font>
        <color rgb="FF009900"/>
      </font>
    </dxf>
    <dxf>
      <font>
        <color rgb="FFFFC000"/>
      </font>
    </dxf>
    <dxf>
      <font>
        <color rgb="FF009900"/>
      </font>
    </dxf>
    <dxf>
      <font>
        <color rgb="FF9C0006"/>
      </font>
    </dxf>
    <dxf>
      <font>
        <color rgb="FFFF0000"/>
      </font>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00B050"/>
      </font>
    </dxf>
    <dxf>
      <font>
        <color rgb="FFFF0000"/>
      </font>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b/>
        <i val="0"/>
      </font>
    </dxf>
    <dxf>
      <font>
        <b/>
        <i val="0"/>
      </font>
      <fill>
        <patternFill>
          <bgColor rgb="FFBFBFBF"/>
        </patternFill>
      </fill>
    </dxf>
    <dxf>
      <font>
        <color rgb="FF00B050"/>
      </font>
    </dxf>
    <dxf>
      <font>
        <color rgb="FFFF0000"/>
      </font>
    </dxf>
    <dxf>
      <font>
        <color rgb="FFFFFFFF"/>
      </font>
      <fill>
        <patternFill>
          <bgColor rgb="FFFF0000"/>
        </patternFill>
      </fill>
    </dxf>
    <dxf>
      <font>
        <color rgb="FFFFFFFF"/>
      </font>
      <fill>
        <patternFill>
          <bgColor rgb="FF00FF00"/>
        </patternFill>
      </fill>
    </dxf>
    <dxf>
      <font>
        <color rgb="FF00B050"/>
      </font>
    </dxf>
    <dxf>
      <font>
        <color rgb="FFFF0000"/>
      </font>
    </dxf>
    <dxf>
      <font>
        <color rgb="FFFFFFFF"/>
      </font>
      <fill>
        <patternFill>
          <bgColor rgb="FFFF0000"/>
        </patternFill>
      </fill>
    </dxf>
    <dxf>
      <font>
        <color rgb="FFFFFFFF"/>
      </font>
      <fill>
        <patternFill>
          <bgColor rgb="FF00FF00"/>
        </patternFill>
      </fill>
    </dxf>
    <dxf>
      <font>
        <color rgb="FF00B050"/>
      </font>
    </dxf>
    <dxf>
      <font>
        <color rgb="FFFF0000"/>
      </font>
    </dxf>
    <dxf>
      <font>
        <color rgb="FFFFFFFF"/>
      </font>
      <fill>
        <patternFill>
          <bgColor rgb="FFFF0000"/>
        </patternFill>
      </fill>
    </dxf>
    <dxf>
      <font>
        <color rgb="FFFFFFFF"/>
      </font>
      <fill>
        <patternFill>
          <bgColor rgb="FF00FF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009900"/>
      </font>
    </dxf>
    <dxf>
      <font>
        <color rgb="FFFF0000"/>
      </font>
    </dxf>
    <dxf>
      <font>
        <color rgb="FF009900"/>
      </font>
    </dxf>
    <dxf>
      <font>
        <color rgb="FFFFC000"/>
      </font>
    </dxf>
    <dxf>
      <font>
        <color rgb="FF009900"/>
      </font>
    </dxf>
    <dxf>
      <font>
        <color rgb="FF009900"/>
      </font>
    </dxf>
    <dxf>
      <font>
        <color rgb="FFFF0000"/>
      </font>
    </dxf>
    <dxf>
      <font>
        <color rgb="FF009900"/>
      </font>
    </dxf>
    <dxf>
      <font>
        <color rgb="FFFFC000"/>
      </font>
    </dxf>
    <dxf>
      <font>
        <color rgb="FF009900"/>
      </font>
    </dxf>
    <dxf>
      <font>
        <color rgb="FFFF0000"/>
      </font>
    </dxf>
    <dxf>
      <font>
        <color rgb="FF009900"/>
      </font>
    </dxf>
    <dxf>
      <font>
        <color rgb="FFFFC000"/>
      </font>
    </dxf>
    <dxf>
      <font>
        <color rgb="FF009900"/>
      </font>
    </dxf>
    <dxf>
      <font>
        <color rgb="FFFF0000"/>
      </font>
    </dxf>
    <dxf>
      <font>
        <color rgb="FF009900"/>
      </font>
    </dxf>
    <dxf>
      <font>
        <color rgb="FFFFC000"/>
      </font>
    </dxf>
    <dxf>
      <font>
        <color rgb="FF009900"/>
      </font>
    </dxf>
    <dxf>
      <font>
        <color rgb="FFFF0000"/>
      </font>
    </dxf>
    <dxf>
      <font>
        <color rgb="FF009900"/>
      </font>
    </dxf>
    <dxf>
      <font>
        <color rgb="FFFFC000"/>
      </font>
    </dxf>
    <dxf>
      <font>
        <color rgb="FF009900"/>
      </font>
    </dxf>
    <dxf>
      <font>
        <color rgb="FFFF0000"/>
      </font>
    </dxf>
    <dxf>
      <font>
        <color rgb="FF009900"/>
      </font>
    </dxf>
    <dxf>
      <font>
        <color rgb="FFFFC000"/>
      </font>
    </dxf>
    <dxf>
      <font>
        <color rgb="FF9C0006"/>
      </font>
    </dxf>
    <dxf>
      <font>
        <color rgb="FFFF0000"/>
      </font>
    </dxf>
    <dxf>
      <font>
        <color rgb="FF00B050"/>
      </font>
    </dxf>
    <dxf>
      <font>
        <color rgb="FFFF0000"/>
      </font>
    </dxf>
    <dxf>
      <font>
        <color rgb="FFFFFFFF"/>
      </font>
      <fill>
        <patternFill>
          <bgColor rgb="FFFF0000"/>
        </patternFill>
      </fill>
    </dxf>
    <dxf>
      <fill>
        <patternFill>
          <bgColor rgb="FF99CC00"/>
        </patternFill>
      </fill>
    </dxf>
    <dxf>
      <font>
        <color rgb="FFFFFFFF"/>
      </font>
      <fill>
        <patternFill>
          <bgColor rgb="FF00CCFF"/>
        </patternFill>
      </fill>
    </dxf>
    <dxf>
      <font>
        <color rgb="FF00B050"/>
      </font>
    </dxf>
    <dxf>
      <font>
        <color rgb="FFFF0000"/>
      </font>
    </dxf>
    <dxf>
      <font>
        <color rgb="FFFFFFFF"/>
      </font>
      <fill>
        <patternFill>
          <bgColor rgb="FFFF0000"/>
        </patternFill>
      </fill>
    </dxf>
    <dxf>
      <fill>
        <patternFill>
          <bgColor rgb="FF99CC00"/>
        </patternFill>
      </fill>
    </dxf>
    <dxf>
      <font>
        <color rgb="FFFFFFFF"/>
      </font>
      <fill>
        <patternFill>
          <bgColor rgb="FF00CCFF"/>
        </patternFill>
      </fill>
    </dxf>
    <dxf>
      <font>
        <color rgb="FF00B050"/>
      </font>
    </dxf>
    <dxf>
      <font>
        <color rgb="FFFF0000"/>
      </font>
    </dxf>
    <dxf>
      <font>
        <color rgb="FFFFFFFF"/>
      </font>
      <fill>
        <patternFill>
          <bgColor rgb="FFFF0000"/>
        </patternFill>
      </fill>
    </dxf>
    <dxf>
      <fill>
        <patternFill>
          <bgColor rgb="FF99CC00"/>
        </patternFill>
      </fill>
    </dxf>
    <dxf>
      <font>
        <color rgb="FFFFFFFF"/>
      </font>
      <fill>
        <patternFill>
          <bgColor rgb="FF00CCFF"/>
        </patternFill>
      </fill>
    </dxf>
    <dxf>
      <font>
        <color rgb="FF009900"/>
      </font>
    </dxf>
    <dxf>
      <font>
        <color rgb="FFFF0000"/>
      </font>
    </dxf>
    <dxf>
      <font>
        <color rgb="FF009900"/>
      </font>
    </dxf>
    <dxf>
      <font>
        <color rgb="FFFFC000"/>
      </font>
    </dxf>
    <dxf>
      <font>
        <color rgb="FF009900"/>
      </font>
    </dxf>
    <dxf>
      <font>
        <color rgb="FF9C0006"/>
      </font>
    </dxf>
    <dxf>
      <font>
        <color rgb="FFFF0000"/>
      </font>
    </dxf>
    <dxf>
      <font>
        <color rgb="FF00B050"/>
      </font>
    </dxf>
    <dxf>
      <font>
        <color rgb="FFFF0000"/>
      </font>
    </dxf>
    <dxf>
      <font>
        <color rgb="FFFFFFFF"/>
      </font>
      <fill>
        <patternFill>
          <bgColor rgb="FFFF0000"/>
        </patternFill>
      </fill>
    </dxf>
    <dxf>
      <fill>
        <patternFill>
          <bgColor rgb="FF99CC00"/>
        </patternFill>
      </fill>
    </dxf>
    <dxf>
      <font>
        <color rgb="FFFFFFFF"/>
      </font>
      <fill>
        <patternFill>
          <bgColor rgb="FF00CCFF"/>
        </patternFill>
      </fill>
    </dxf>
    <dxf>
      <font>
        <color rgb="FF9C0006"/>
      </font>
    </dxf>
    <dxf>
      <font>
        <color rgb="FFFF0000"/>
      </font>
    </dxf>
    <dxf>
      <font>
        <color rgb="FFFF0000"/>
      </font>
    </dxf>
    <dxf>
      <font>
        <color rgb="FFFFFFFF"/>
      </font>
      <fill>
        <patternFill>
          <bgColor rgb="FFFF0000"/>
        </patternFill>
      </fill>
    </dxf>
    <dxf>
      <font>
        <color rgb="FFFFFFFF"/>
      </font>
      <fill>
        <patternFill>
          <bgColor rgb="FF00FF00"/>
        </patternFill>
      </fill>
    </dxf>
    <dxf>
      <font>
        <color rgb="FFFFFFFF"/>
      </font>
      <fill>
        <patternFill>
          <bgColor rgb="FFFF0000"/>
        </patternFill>
      </fill>
    </dxf>
    <dxf>
      <font>
        <color rgb="FFFFFFFF"/>
      </font>
      <fill>
        <patternFill>
          <bgColor rgb="FF00FF00"/>
        </patternFill>
      </fill>
    </dxf>
    <dxf>
      <border diagonalUp="0" diagonalDown="0">
        <left/>
        <right/>
        <top/>
        <bottom/>
      </border>
    </dxf>
    <dxf>
      <font>
        <color rgb="FF9C0006"/>
      </font>
    </dxf>
    <dxf>
      <font>
        <color rgb="FF000000"/>
      </font>
      <fill>
        <patternFill>
          <bgColor rgb="FFFFFFFF"/>
        </patternFill>
      </fill>
    </dxf>
    <dxf>
      <font>
        <color rgb="FF9C0006"/>
      </font>
      <fill>
        <patternFill>
          <bgColor rgb="FFFFFFFF"/>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FF0000"/>
      </font>
    </dxf>
    <dxf>
      <font>
        <color rgb="FFFF0000"/>
      </font>
    </dxf>
    <dxf>
      <font>
        <color rgb="FFFFFFFF"/>
      </font>
      <fill>
        <patternFill>
          <bgColor rgb="FF009900"/>
        </patternFill>
      </fill>
    </dxf>
    <dxf>
      <font>
        <color rgb="FFFFFFFF"/>
      </font>
      <fill>
        <patternFill>
          <bgColor rgb="FFFFC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C000"/>
        </patternFill>
      </fill>
    </dxf>
    <dxf>
      <font>
        <color rgb="FFFFFFFF"/>
      </font>
      <fill>
        <patternFill>
          <bgColor rgb="FF009900"/>
        </patternFill>
      </fill>
    </dxf>
    <dxf>
      <font>
        <color rgb="FFFFFFFF"/>
      </font>
      <fill>
        <patternFill>
          <bgColor rgb="FF0099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C000"/>
        </patternFill>
      </fill>
    </dxf>
    <dxf>
      <font>
        <color rgb="FFFFFFFF"/>
      </font>
      <fill>
        <patternFill>
          <bgColor rgb="FF009900"/>
        </patternFill>
      </fill>
    </dxf>
    <dxf>
      <font>
        <color rgb="FFFFFFFF"/>
      </font>
      <fill>
        <patternFill>
          <bgColor rgb="FF009900"/>
        </patternFill>
      </fill>
    </dxf>
    <dxf>
      <font>
        <color rgb="FFFFFFFF"/>
      </font>
      <fill>
        <patternFill>
          <bgColor rgb="FF009900"/>
        </patternFill>
      </fill>
    </dxf>
    <dxf>
      <font>
        <color rgb="FFFFFFFF"/>
      </font>
      <fill>
        <patternFill>
          <bgColor rgb="FFFFC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C000"/>
        </patternFill>
      </fill>
    </dxf>
    <dxf>
      <font>
        <color rgb="FFFFFFFF"/>
      </font>
      <fill>
        <patternFill>
          <bgColor rgb="FF009900"/>
        </patternFill>
      </fill>
    </dxf>
    <dxf>
      <font>
        <color rgb="FFFFFFFF"/>
      </font>
      <fill>
        <patternFill>
          <bgColor rgb="FF0099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C000"/>
        </patternFill>
      </fill>
    </dxf>
    <dxf>
      <font>
        <color rgb="FFFFFFFF"/>
      </font>
      <fill>
        <patternFill>
          <bgColor rgb="FF009900"/>
        </patternFill>
      </fill>
    </dxf>
    <dxf>
      <font>
        <color rgb="FFFFFFFF"/>
      </font>
      <fill>
        <patternFill>
          <bgColor rgb="FF009900"/>
        </patternFill>
      </fill>
    </dxf>
    <dxf>
      <font>
        <color rgb="FFFFFFFF"/>
      </font>
      <fill>
        <patternFill>
          <bgColor rgb="FFFF0000"/>
        </patternFill>
      </fill>
    </dxf>
    <dxf>
      <font>
        <color rgb="FFFFFFFF"/>
      </font>
      <fill>
        <patternFill>
          <bgColor rgb="FFFF0000"/>
        </patternFill>
      </fill>
    </dxf>
    <dxf>
      <font>
        <color rgb="FFFFFFFF"/>
      </font>
      <fill>
        <patternFill>
          <bgColor rgb="FFFFC000"/>
        </patternFill>
      </fill>
    </dxf>
    <dxf>
      <font>
        <color rgb="FFFFFFFF"/>
      </font>
      <fill>
        <patternFill>
          <bgColor rgb="FF009900"/>
        </patternFill>
      </fill>
    </dxf>
    <dxf>
      <font>
        <color rgb="FFFFFFFF"/>
      </font>
      <fill>
        <patternFill>
          <bgColor rgb="FF009900"/>
        </patternFill>
      </fill>
    </dxf>
    <dxf>
      <font>
        <color rgb="FFFFFFFF"/>
      </font>
      <fill>
        <patternFill>
          <bgColor rgb="FFFF0000"/>
        </patternFill>
      </fill>
    </dxf>
    <dxf>
      <font>
        <color rgb="FFFFFFFF"/>
      </font>
      <fill>
        <patternFill>
          <bgColor rgb="FFFF0000"/>
        </patternFill>
      </fill>
    </dxf>
    <dxf>
      <font>
        <color rgb="FFFFFFFF"/>
      </font>
      <fill>
        <patternFill>
          <bgColor rgb="FFFFC000"/>
        </patternFill>
      </fill>
    </dxf>
    <dxf>
      <font>
        <color rgb="FFFFFFFF"/>
      </font>
      <fill>
        <patternFill>
          <bgColor rgb="FF009900"/>
        </patternFill>
      </fill>
    </dxf>
    <dxf>
      <font>
        <color rgb="FFFFFFFF"/>
      </font>
      <fill>
        <patternFill>
          <bgColor rgb="FF009900"/>
        </patternFill>
      </fill>
    </dxf>
    <dxf>
      <border diagonalUp="0" diagonalDown="0">
        <left/>
        <right/>
        <top/>
        <bottom/>
      </border>
    </dxf>
    <dxf>
      <border diagonalUp="0" diagonalDown="0">
        <left/>
        <right/>
        <top/>
        <bottom/>
      </border>
    </dxf>
    <dxf>
      <font>
        <color rgb="FF9C0006"/>
      </font>
    </dxf>
    <dxf>
      <fill>
        <patternFill>
          <bgColor rgb="FFFFFFFF"/>
        </patternFill>
      </fill>
    </dxf>
    <dxf>
      <border diagonalUp="0" diagonalDown="0">
        <left/>
        <right/>
        <top/>
        <bottom/>
      </border>
    </dxf>
    <dxf>
      <border diagonalUp="0" diagonalDown="0">
        <left/>
        <right/>
        <top/>
        <bottom/>
      </border>
    </dxf>
    <dxf>
      <font>
        <color rgb="FF9C0006"/>
      </font>
    </dxf>
    <dxf>
      <fill>
        <patternFill>
          <bgColor rgb="FFFFFFFF"/>
        </patternFill>
      </fill>
    </dxf>
    <dxf>
      <fill>
        <patternFill>
          <bgColor rgb="FFFFFFFF"/>
        </patternFill>
      </fill>
    </dxf>
    <dxf>
      <fill>
        <patternFill>
          <bgColor rgb="FFFF0000"/>
        </patternFill>
      </fill>
    </dxf>
    <dxf>
      <fill>
        <patternFill>
          <bgColor rgb="FFFFC000"/>
        </patternFill>
      </fill>
    </dxf>
    <dxf>
      <fill>
        <patternFill>
          <bgColor rgb="FF00B050"/>
        </patternFill>
      </fill>
    </dxf>
    <dxf>
      <border diagonalUp="0" diagonalDown="0">
        <left/>
        <right/>
        <top/>
        <bottom/>
      </border>
    </dxf>
    <dxf>
      <fill>
        <patternFill>
          <bgColor rgb="FFFFFFFF"/>
        </patternFill>
      </fill>
    </dxf>
    <dxf>
      <font>
        <color rgb="FFFF0000"/>
      </font>
    </dxf>
    <dxf>
      <font>
        <color rgb="FFFF0000"/>
      </font>
    </dxf>
    <dxf>
      <font>
        <color rgb="FFFF0000"/>
      </font>
    </dxf>
    <dxf>
      <font>
        <color rgb="FFFFFFFF"/>
      </font>
      <fill>
        <patternFill>
          <bgColor rgb="FF009900"/>
        </patternFill>
      </fill>
    </dxf>
    <dxf>
      <font>
        <color rgb="FFFFFFFF"/>
      </font>
      <fill>
        <patternFill>
          <bgColor rgb="FF009900"/>
        </patternFill>
      </fill>
    </dxf>
    <dxf>
      <font>
        <color rgb="FFFF0000"/>
      </font>
    </dxf>
    <dxf>
      <font>
        <color rgb="FFFF0000"/>
      </font>
    </dxf>
    <dxf>
      <font>
        <color rgb="FFFF0000"/>
      </font>
    </dxf>
    <dxf>
      <font>
        <color rgb="FFFFFFFF"/>
      </font>
      <fill>
        <patternFill>
          <bgColor rgb="FF009900"/>
        </patternFill>
      </fill>
    </dxf>
    <dxf>
      <font>
        <color rgb="FFFFFFFF"/>
      </font>
      <fill>
        <patternFill>
          <bgColor rgb="FF009900"/>
        </patternFill>
      </fill>
    </dxf>
    <dxf>
      <font>
        <color rgb="FFFFFFFF"/>
      </font>
      <fill>
        <patternFill>
          <bgColor rgb="FFFF0000"/>
        </patternFill>
      </fill>
    </dxf>
    <dxf>
      <font>
        <color rgb="FFFF0000"/>
      </font>
    </dxf>
    <dxf>
      <font>
        <color rgb="FFFF0000"/>
      </font>
    </dxf>
    <dxf>
      <font>
        <color rgb="FFFF0000"/>
      </font>
    </dxf>
    <dxf>
      <font>
        <color rgb="FFFFFFFF"/>
      </font>
      <fill>
        <patternFill>
          <bgColor rgb="FF009900"/>
        </patternFill>
      </fill>
    </dxf>
    <dxf>
      <font>
        <color rgb="FFFFFFFF"/>
      </font>
      <fill>
        <patternFill>
          <bgColor rgb="FF009900"/>
        </patternFill>
      </fill>
    </dxf>
    <dxf>
      <font>
        <color rgb="FFFFFFFF"/>
      </font>
      <fill>
        <patternFill>
          <bgColor rgb="FFFF0000"/>
        </patternFill>
      </fill>
    </dxf>
    <dxf>
      <font>
        <color rgb="FFFFFFFF"/>
      </font>
      <fill>
        <patternFill>
          <bgColor rgb="FFFF0000"/>
        </patternFill>
      </fill>
    </dxf>
    <dxf>
      <border diagonalUp="0" diagonalDown="0">
        <left/>
        <right/>
        <top/>
        <bottom/>
      </border>
    </dxf>
    <dxf>
      <font>
        <color rgb="FF9C0006"/>
      </font>
    </dxf>
    <dxf>
      <font>
        <color rgb="FFC00000"/>
      </font>
    </dxf>
    <dxf>
      <border>
        <left/>
        <right/>
        <top/>
        <bottom/>
      </border>
    </dxf>
    <dxf>
      <border>
        <left/>
        <right/>
        <top/>
        <bottom/>
      </border>
    </dxf>
    <dxf>
      <font>
        <color rgb="FFC00000"/>
      </font>
    </dxf>
    <dxf>
      <border>
        <left/>
        <right/>
        <top/>
        <bottom/>
      </border>
    </dxf>
    <dxf>
      <font>
        <color rgb="FFC00000"/>
      </font>
    </dxf>
    <dxf>
      <border>
        <left/>
        <right/>
        <top/>
        <bottom/>
      </border>
    </dxf>
    <dxf>
      <font>
        <color rgb="FFC00000"/>
      </font>
    </dxf>
    <dxf>
      <border>
        <left/>
        <right/>
        <top/>
        <bottom/>
      </border>
    </dxf>
    <dxf>
      <font>
        <color rgb="FFC00000"/>
      </font>
    </dxf>
    <dxf>
      <border>
        <left/>
        <right/>
        <top/>
        <bottom/>
      </border>
    </dxf>
    <dxf>
      <font>
        <color rgb="FFC00000"/>
      </font>
    </dxf>
    <dxf>
      <border>
        <left/>
        <right/>
        <top/>
        <bottom/>
      </border>
    </dxf>
    <dxf>
      <font>
        <color rgb="FFC00000"/>
      </font>
    </dxf>
    <dxf>
      <border diagonalUp="0" diagonalDown="0">
        <left/>
        <right/>
        <top/>
        <bottom/>
      </border>
    </dxf>
    <dxf>
      <border diagonalUp="0" diagonalDown="0">
        <left/>
        <right/>
        <top/>
        <bottom/>
      </border>
    </dxf>
    <dxf>
      <font>
        <color rgb="FFC00000"/>
      </font>
    </dxf>
    <dxf>
      <font>
        <color rgb="FFC00000"/>
      </font>
    </dxf>
    <dxf>
      <border diagonalUp="0" diagonalDown="0">
        <left/>
        <right/>
        <top/>
        <bottom/>
      </border>
    </dxf>
    <dxf>
      <font>
        <color rgb="FFFFFFFF"/>
      </font>
      <fill>
        <patternFill>
          <bgColor rgb="FFFFFFFF"/>
        </patternFill>
      </fill>
      <border diagonalUp="0" diagonalDown="0">
        <left/>
        <right/>
        <top/>
        <bottom/>
      </border>
    </dxf>
    <dxf>
      <font>
        <color rgb="FF9C0006"/>
      </font>
    </dxf>
    <dxf>
      <font>
        <color rgb="FF9C0006"/>
      </font>
    </dxf>
    <dxf>
      <font>
        <color rgb="FF9C0006"/>
      </font>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diagonalUp="0" diagonalDown="0">
        <left/>
        <right/>
        <top/>
        <bottom/>
      </border>
    </dxf>
    <dxf>
      <font>
        <color rgb="FF9C0006"/>
      </font>
    </dxf>
    <dxf>
      <font>
        <color rgb="FF9C0006"/>
      </font>
    </dxf>
    <dxf>
      <border diagonalUp="0" diagonalDown="0">
        <left/>
        <right/>
        <top/>
        <bottom/>
      </border>
    </dxf>
    <dxf>
      <font>
        <color rgb="FFFFFFFF"/>
      </font>
      <fill>
        <patternFill>
          <bgColor rgb="FFFFFFFF"/>
        </patternFill>
      </fill>
      <border diagonalUp="0" diagonalDown="0">
        <left/>
        <right/>
        <top/>
        <bottom/>
      </border>
    </dxf>
    <dxf>
      <font>
        <color rgb="FF9C0006"/>
      </font>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diagonalUp="0" diagonalDown="0">
        <left/>
        <right/>
        <top/>
        <bottom/>
      </border>
    </dxf>
    <dxf>
      <font>
        <color rgb="FFFFFFFF"/>
      </font>
      <fill>
        <patternFill>
          <bgColor rgb="FFFFFFFF"/>
        </patternFill>
      </fill>
      <border diagonalUp="0" diagonalDown="0">
        <left/>
        <right/>
        <top/>
        <bottom/>
      </border>
    </dxf>
    <dxf>
      <font>
        <color rgb="FF9C0006"/>
      </font>
    </dxf>
    <dxf>
      <font>
        <color rgb="FF0070C0"/>
      </font>
      <border diagonalUp="0" diagonalDown="0">
        <left style="thin">
          <color auto="1"/>
        </left>
        <right style="thin">
          <color auto="1"/>
        </right>
        <top style="thin">
          <color auto="1"/>
        </top>
        <bottom style="thin">
          <color auto="1"/>
        </bottom>
      </border>
    </dxf>
    <dxf>
      <border diagonalUp="0" diagonalDown="0">
        <left/>
        <right/>
        <top/>
        <bottom style="thin">
          <color auto="1"/>
        </bottom>
      </border>
    </dxf>
    <dxf>
      <border diagonalUp="0" diagonalDown="0">
        <left/>
        <right/>
        <top/>
        <bottom/>
      </border>
    </dxf>
    <dxf>
      <font>
        <color rgb="FF0070C0"/>
      </font>
      <border diagonalUp="0" diagonalDown="0">
        <left style="thin">
          <color auto="1"/>
        </left>
        <right style="thin">
          <color auto="1"/>
        </right>
        <top style="thin">
          <color auto="1"/>
        </top>
        <bottom style="thin">
          <color auto="1"/>
        </bottom>
      </border>
    </dxf>
    <dxf>
      <font>
        <color rgb="FF0070C0"/>
      </font>
      <border diagonalUp="0" diagonalDown="0">
        <left style="thin">
          <color auto="1"/>
        </left>
        <right style="thin">
          <color auto="1"/>
        </right>
        <top style="thin">
          <color auto="1"/>
        </top>
        <bottom style="thin">
          <color auto="1"/>
        </bottom>
      </border>
    </dxf>
    <dxf>
      <font>
        <color rgb="FF0070C0"/>
      </font>
      <border diagonalUp="0" diagonalDown="0">
        <left style="thin">
          <color auto="1"/>
        </left>
        <right style="thin">
          <color auto="1"/>
        </right>
        <top style="thin">
          <color auto="1"/>
        </top>
        <bottom style="thin">
          <color auto="1"/>
        </bottom>
      </border>
    </dxf>
    <dxf>
      <font>
        <color rgb="FFFFFFFF"/>
      </font>
      <border diagonalUp="0" diagonalDown="0">
        <left/>
        <right/>
        <top/>
        <bottom/>
      </border>
    </dxf>
    <dxf>
      <border diagonalUp="0" diagonalDown="0">
        <left/>
        <right style="thin">
          <color auto="1"/>
        </right>
        <top/>
        <bottom/>
      </border>
    </dxf>
    <dxf>
      <font>
        <color rgb="FF0070C0"/>
      </font>
      <border diagonalUp="0" diagonalDown="0">
        <left style="thin">
          <color auto="1"/>
        </left>
        <right style="thin">
          <color auto="1"/>
        </right>
        <top style="thin">
          <color auto="1"/>
        </top>
        <bottom style="thin">
          <color auto="1"/>
        </bottom>
      </border>
    </dxf>
    <dxf>
      <border diagonalUp="0" diagonalDown="0">
        <left/>
        <right/>
        <top/>
        <bottom/>
      </border>
    </dxf>
    <dxf>
      <font>
        <color rgb="FFFFFFFF"/>
      </font>
      <border diagonalUp="0" diagonalDown="0">
        <left/>
        <right/>
        <top/>
        <bottom/>
      </border>
    </dxf>
    <dxf>
      <font>
        <color rgb="FF0070C0"/>
      </font>
      <border diagonalUp="0" diagonalDown="0">
        <left style="thin">
          <color auto="1"/>
        </left>
        <right style="thin">
          <color auto="1"/>
        </right>
        <top style="thin">
          <color auto="1"/>
        </top>
        <bottom style="thin">
          <color auto="1"/>
        </bottom>
      </border>
    </dxf>
    <dxf>
      <font>
        <color rgb="FFFFFFFF"/>
      </font>
    </dxf>
    <dxf>
      <font>
        <color rgb="FF0070C0"/>
      </font>
      <border diagonalUp="0" diagonalDown="0">
        <left style="thin">
          <color auto="1"/>
        </left>
        <right style="thin">
          <color auto="1"/>
        </right>
        <top style="thin">
          <color auto="1"/>
        </top>
        <bottom style="thin">
          <color auto="1"/>
        </bottom>
      </border>
    </dxf>
    <dxf>
      <font>
        <color rgb="FFFFFFFF"/>
      </font>
      <border diagonalUp="0" diagonalDown="0">
        <left/>
        <right/>
        <top/>
        <bottom/>
      </border>
    </dxf>
    <dxf>
      <font>
        <color rgb="FFFFFFFF"/>
      </font>
      <border diagonalUp="0" diagonalDown="0">
        <left/>
        <right/>
        <top/>
        <bottom/>
      </border>
    </dxf>
    <dxf>
      <font>
        <color rgb="FF0070C0"/>
      </font>
      <border diagonalUp="0" diagonalDown="0">
        <left style="thin">
          <color auto="1"/>
        </left>
        <right style="thin">
          <color auto="1"/>
        </right>
        <top style="thin">
          <color auto="1"/>
        </top>
        <bottom style="thin">
          <color auto="1"/>
        </bottom>
      </border>
    </dxf>
    <dxf>
      <font>
        <color rgb="FFFFFFFF"/>
      </font>
      <border diagonalUp="0" diagonalDown="0">
        <left/>
        <right/>
        <top/>
        <bottom/>
      </border>
    </dxf>
    <dxf>
      <font>
        <color rgb="FFFFFFFF"/>
      </font>
      <border diagonalUp="0" diagonalDown="0">
        <left/>
        <right/>
        <top/>
        <bottom/>
      </border>
    </dxf>
    <dxf>
      <border diagonalUp="0" diagonalDown="0">
        <left/>
        <right/>
        <top/>
        <bottom/>
      </border>
    </dxf>
    <dxf>
      <font>
        <color rgb="FF0070C0"/>
      </font>
      <border diagonalUp="0" diagonalDown="0">
        <left style="thin">
          <color auto="1"/>
        </left>
        <right style="thin">
          <color auto="1"/>
        </right>
        <top style="thin">
          <color auto="1"/>
        </top>
        <bottom style="thin">
          <color auto="1"/>
        </bottom>
      </border>
    </dxf>
    <dxf>
      <font>
        <color rgb="FF0070C0"/>
      </font>
      <border diagonalUp="0" diagonalDown="0">
        <left style="thin">
          <color auto="1"/>
        </left>
        <right style="thin">
          <color auto="1"/>
        </right>
        <top style="thin">
          <color auto="1"/>
        </top>
        <bottom style="thin">
          <color auto="1"/>
        </bottom>
      </border>
    </dxf>
    <dxf>
      <border diagonalUp="0" diagonalDown="0">
        <left/>
        <right/>
        <top/>
        <bottom/>
      </border>
    </dxf>
    <dxf>
      <border diagonalUp="0" diagonalDown="0">
        <left/>
        <right/>
        <top/>
        <bottom/>
      </border>
    </dxf>
    <dxf>
      <font>
        <color rgb="FFFFFFFF"/>
      </font>
      <border diagonalUp="0" diagonalDown="0">
        <left/>
        <right/>
        <top/>
        <bottom/>
      </border>
    </dxf>
    <dxf>
      <font>
        <color rgb="FFFFFFFF"/>
      </font>
      <border diagonalUp="0" diagonalDown="0">
        <left/>
        <right/>
        <top/>
        <bottom/>
      </border>
    </dxf>
    <dxf>
      <font>
        <color rgb="FFFFFFFF"/>
      </font>
      <border diagonalUp="0" diagonalDown="0">
        <left/>
        <right/>
        <top/>
        <bottom/>
      </border>
    </dxf>
    <dxf>
      <border diagonalUp="0" diagonalDown="0">
        <left/>
        <right style="thin">
          <color auto="1"/>
        </right>
        <top/>
        <bottom/>
      </border>
    </dxf>
    <dxf>
      <font>
        <color rgb="FF0070C0"/>
      </font>
      <border diagonalUp="0" diagonalDown="0">
        <left style="thin">
          <color auto="1"/>
        </left>
        <right style="thin">
          <color auto="1"/>
        </right>
        <top style="thin">
          <color auto="1"/>
        </top>
        <bottom style="thin">
          <color auto="1"/>
        </bottom>
      </border>
    </dxf>
    <dxf>
      <font>
        <color rgb="FF0070C0"/>
      </font>
      <border diagonalUp="0" diagonalDown="0">
        <left style="thin">
          <color auto="1"/>
        </left>
        <right style="thin">
          <color auto="1"/>
        </right>
        <top style="thin">
          <color auto="1"/>
        </top>
        <bottom style="thin">
          <color auto="1"/>
        </bottom>
      </border>
    </dxf>
    <dxf>
      <font>
        <color rgb="FF0070C0"/>
      </font>
      <border diagonalUp="0" diagonalDown="0">
        <left style="thin">
          <color auto="1"/>
        </left>
        <right style="thin">
          <color auto="1"/>
        </right>
        <top style="thin">
          <color auto="1"/>
        </top>
        <bottom style="thin">
          <color auto="1"/>
        </bottom>
      </border>
    </dxf>
    <dxf>
      <font>
        <color rgb="FF0070C0"/>
      </font>
      <border diagonalUp="0" diagonalDown="0">
        <left style="thin">
          <color auto="1"/>
        </left>
        <right style="thin">
          <color auto="1"/>
        </right>
        <top style="thin">
          <color auto="1"/>
        </top>
        <bottom style="thin">
          <color auto="1"/>
        </bottom>
      </border>
    </dxf>
    <dxf>
      <font>
        <color rgb="FF0070C0"/>
      </font>
      <border diagonalUp="0" diagonalDown="0">
        <left style="thin">
          <color auto="1"/>
        </left>
        <right style="thin">
          <color auto="1"/>
        </right>
        <top style="thin">
          <color auto="1"/>
        </top>
        <bottom style="thin">
          <color auto="1"/>
        </bottom>
      </border>
    </dxf>
    <dxf>
      <font>
        <color rgb="FF0070C0"/>
      </font>
      <border diagonalUp="0" diagonalDown="0">
        <left style="thin">
          <color auto="1"/>
        </left>
        <right style="thin">
          <color auto="1"/>
        </right>
        <top style="thin">
          <color auto="1"/>
        </top>
        <bottom style="thin">
          <color auto="1"/>
        </bottom>
      </border>
    </dxf>
    <dxf>
      <font>
        <color rgb="FF0070C0"/>
      </font>
      <border diagonalUp="0" diagonalDown="0">
        <left style="thin">
          <color auto="1"/>
        </left>
        <right style="thin">
          <color auto="1"/>
        </right>
        <top style="thin">
          <color auto="1"/>
        </top>
        <bottom style="thin">
          <color auto="1"/>
        </bottom>
      </border>
    </dxf>
    <dxf>
      <font>
        <color rgb="FF0070C0"/>
      </font>
      <border diagonalUp="0" diagonalDown="0">
        <left style="thin">
          <color auto="1"/>
        </left>
        <right style="thin">
          <color auto="1"/>
        </right>
        <top style="thin">
          <color auto="1"/>
        </top>
        <bottom style="thin">
          <color auto="1"/>
        </bottom>
      </border>
    </dxf>
    <dxf>
      <font>
        <color rgb="FF0070C0"/>
      </font>
      <border diagonalUp="0" diagonalDown="0">
        <left style="thin">
          <color auto="1"/>
        </left>
        <right style="thin">
          <color auto="1"/>
        </right>
        <top style="thin">
          <color auto="1"/>
        </top>
        <bottom style="thin">
          <color auto="1"/>
        </bottom>
      </border>
    </dxf>
    <dxf>
      <font>
        <color rgb="FF0070C0"/>
      </font>
      <border diagonalUp="0" diagonalDown="0">
        <left style="thin">
          <color auto="1"/>
        </left>
        <right style="thin">
          <color auto="1"/>
        </right>
        <top style="thin">
          <color auto="1"/>
        </top>
        <bottom style="thin">
          <color auto="1"/>
        </bottom>
      </border>
    </dxf>
    <dxf>
      <font>
        <color rgb="FF0070C0"/>
      </font>
      <border diagonalUp="0" diagonalDown="0">
        <left style="thin">
          <color auto="1"/>
        </left>
        <right style="thin">
          <color auto="1"/>
        </right>
        <top style="thin">
          <color auto="1"/>
        </top>
        <bottom style="thin">
          <color auto="1"/>
        </bottom>
      </border>
    </dxf>
    <dxf>
      <font>
        <color rgb="FF0070C0"/>
      </font>
      <border diagonalUp="0" diagonalDown="0">
        <left style="thin">
          <color auto="1"/>
        </left>
        <right style="thin">
          <color auto="1"/>
        </right>
        <top style="thin">
          <color auto="1"/>
        </top>
        <bottom style="thin">
          <color auto="1"/>
        </bottom>
      </border>
    </dxf>
    <dxf>
      <border diagonalUp="0" diagonalDown="0">
        <left/>
        <right/>
        <top/>
        <bottom/>
      </border>
    </dxf>
    <dxf>
      <font>
        <color rgb="FF000000"/>
      </font>
      <border diagonalUp="0" diagonalDown="0">
        <left style="thin">
          <color auto="1"/>
        </left>
        <right style="thin">
          <color auto="1"/>
        </right>
        <top style="thin">
          <color auto="1"/>
        </top>
        <bottom style="thin">
          <color auto="1"/>
        </bottom>
      </border>
    </dxf>
    <dxf>
      <font>
        <color rgb="FF0070C0"/>
      </font>
      <border diagonalUp="0" diagonalDown="0">
        <left style="thin">
          <color auto="1"/>
        </left>
        <right style="thin">
          <color auto="1"/>
        </right>
        <top style="thin">
          <color auto="1"/>
        </top>
        <bottom style="thin">
          <color auto="1"/>
        </bottom>
      </border>
    </dxf>
    <dxf>
      <font>
        <color rgb="FFFFFFFF"/>
      </font>
      <border diagonalUp="0" diagonalDown="0">
        <left/>
        <right/>
        <top/>
        <bottom/>
      </border>
    </dxf>
    <dxf>
      <font>
        <color rgb="FF0070C0"/>
      </font>
      <border diagonalUp="0" diagonalDown="0">
        <left style="thin">
          <color auto="1"/>
        </left>
        <right style="thin">
          <color auto="1"/>
        </right>
        <top style="thin">
          <color auto="1"/>
        </top>
        <bottom style="thin">
          <color auto="1"/>
        </bottom>
      </border>
    </dxf>
    <dxf>
      <font>
        <color rgb="FFFFFFFF"/>
      </font>
      <border diagonalUp="0" diagonalDown="0">
        <left/>
        <right/>
        <top/>
        <bottom/>
      </border>
    </dxf>
    <dxf>
      <font>
        <color rgb="FFFFFFFF"/>
      </font>
      <border diagonalUp="0" diagonalDown="0">
        <left/>
        <right/>
        <top/>
        <bottom/>
      </border>
    </dxf>
    <dxf>
      <font>
        <color rgb="FFFFFFFF"/>
      </font>
      <border diagonalUp="0" diagonalDown="0">
        <left/>
        <right/>
        <top/>
        <bottom/>
      </border>
    </dxf>
    <dxf>
      <border diagonalUp="0" diagonalDown="0">
        <left/>
        <right/>
        <top/>
        <bottom/>
      </border>
    </dxf>
    <dxf>
      <font>
        <color rgb="FF0070C0"/>
      </font>
      <border diagonalUp="0" diagonalDown="0">
        <left style="thin">
          <color auto="1"/>
        </left>
        <right style="thin">
          <color auto="1"/>
        </right>
        <top style="thin">
          <color auto="1"/>
        </top>
        <bottom style="thin">
          <color auto="1"/>
        </bottom>
      </border>
    </dxf>
    <dxf>
      <border diagonalUp="0" diagonalDown="0">
        <left/>
        <right/>
        <top/>
        <bottom/>
      </border>
    </dxf>
    <dxf>
      <border diagonalUp="0" diagonalDown="0">
        <left/>
        <right style="thin">
          <color auto="1"/>
        </right>
        <top/>
        <bottom/>
      </border>
    </dxf>
    <dxf>
      <font>
        <color rgb="FF0070C0"/>
      </font>
      <border diagonalUp="0" diagonalDown="0">
        <left style="thin">
          <color auto="1"/>
        </left>
        <right style="thin">
          <color auto="1"/>
        </right>
        <top style="thin">
          <color auto="1"/>
        </top>
        <bottom style="thin">
          <color auto="1"/>
        </bottom>
      </border>
    </dxf>
    <dxf>
      <font>
        <color rgb="FF0070C0"/>
      </font>
      <border diagonalUp="0" diagonalDown="0">
        <left style="thin">
          <color auto="1"/>
        </left>
        <right style="thin">
          <color auto="1"/>
        </right>
        <top style="thin">
          <color auto="1"/>
        </top>
        <bottom style="thin">
          <color auto="1"/>
        </bottom>
      </border>
    </dxf>
    <dxf>
      <font>
        <color rgb="FFFF0000"/>
      </font>
    </dxf>
    <dxf>
      <font>
        <color rgb="FF0070C0"/>
      </font>
      <border diagonalUp="0" diagonalDown="0">
        <left style="thin">
          <color auto="1"/>
        </left>
        <right style="thin">
          <color auto="1"/>
        </right>
        <top style="thin">
          <color auto="1"/>
        </top>
        <bottom style="thin">
          <color auto="1"/>
        </bottom>
      </border>
    </dxf>
    <dxf>
      <font>
        <color rgb="FF0070C0"/>
      </font>
      <border diagonalUp="0" diagonalDown="0">
        <left style="thin">
          <color auto="1"/>
        </left>
        <right style="thin">
          <color auto="1"/>
        </right>
        <top style="thin">
          <color auto="1"/>
        </top>
        <bottom style="thin">
          <color auto="1"/>
        </bottom>
      </border>
    </dxf>
    <dxf>
      <font>
        <color rgb="FF0070C0"/>
      </font>
      <fill>
        <patternFill>
          <bgColor rgb="FFFFFFFF"/>
        </patternFill>
      </fill>
      <border diagonalUp="0" diagonalDown="0">
        <left style="thin">
          <color auto="1"/>
        </left>
        <right style="thin">
          <color auto="1"/>
        </right>
        <top style="thin">
          <color auto="1"/>
        </top>
        <bottom style="thin">
          <color auto="1"/>
        </bottom>
      </border>
    </dxf>
    <dxf>
      <font>
        <color rgb="FF0070C0"/>
      </font>
      <border diagonalUp="0" diagonalDown="0">
        <left style="thin">
          <color auto="1"/>
        </left>
        <right style="thin">
          <color auto="1"/>
        </right>
        <top style="thin">
          <color auto="1"/>
        </top>
        <bottom style="thin">
          <color auto="1"/>
        </bottom>
      </border>
    </dxf>
    <dxf>
      <font>
        <color rgb="FF0070C0"/>
      </font>
      <border diagonalUp="0" diagonalDown="0">
        <left style="thin">
          <color auto="1"/>
        </left>
        <right style="thin">
          <color auto="1"/>
        </right>
        <top style="thin">
          <color auto="1"/>
        </top>
        <bottom style="thin">
          <color auto="1"/>
        </bottom>
      </border>
    </dxf>
    <dxf>
      <font>
        <color rgb="FF0070C0"/>
      </font>
      <border diagonalUp="0" diagonalDown="0">
        <left style="thin">
          <color auto="1"/>
        </left>
        <right style="thin">
          <color auto="1"/>
        </right>
        <top style="thin">
          <color auto="1"/>
        </top>
        <bottom style="thin">
          <color auto="1"/>
        </bottom>
      </border>
    </dxf>
    <dxf>
      <font>
        <color rgb="FF0070C0"/>
      </font>
      <border diagonalUp="0" diagonalDown="0">
        <left style="thin">
          <color auto="1"/>
        </left>
        <right style="thin">
          <color auto="1"/>
        </right>
        <top style="thin">
          <color auto="1"/>
        </top>
        <bottom style="thin">
          <color auto="1"/>
        </bottom>
      </border>
    </dxf>
    <dxf>
      <font>
        <color rgb="FFFFFFFF"/>
      </font>
    </dxf>
    <dxf>
      <font>
        <color rgb="FFFFFFFF"/>
      </font>
      <border diagonalUp="0" diagonalDown="0">
        <left/>
        <right/>
        <top/>
        <bottom/>
      </border>
    </dxf>
    <dxf>
      <font>
        <color rgb="FFFFFFFF"/>
      </font>
      <fill>
        <patternFill>
          <bgColor rgb="FFFFFFFF"/>
        </patternFill>
      </fill>
      <border diagonalUp="0" diagonalDown="0">
        <left/>
        <right/>
        <top/>
        <bottom/>
      </border>
    </dxf>
    <dxf>
      <font>
        <color rgb="FF0070C0"/>
      </font>
      <border diagonalUp="0" diagonalDown="0">
        <left style="thin">
          <color auto="1"/>
        </left>
        <right style="thin">
          <color auto="1"/>
        </right>
        <top style="thin">
          <color auto="1"/>
        </top>
        <bottom style="thin">
          <color auto="1"/>
        </bottom>
      </border>
    </dxf>
    <dxf>
      <font>
        <color rgb="FFFFFFFF"/>
      </font>
      <border diagonalUp="0" diagonalDown="0">
        <left/>
        <right/>
        <top/>
        <bottom/>
      </border>
    </dxf>
    <dxf>
      <border diagonalUp="0" diagonalDown="0">
        <left/>
        <right/>
        <top/>
        <bottom/>
      </border>
    </dxf>
    <dxf>
      <border diagonalUp="0" diagonalDown="0">
        <left/>
        <right style="thin">
          <color auto="1"/>
        </right>
        <top/>
        <bottom/>
      </border>
    </dxf>
    <dxf>
      <border diagonalUp="0" diagonalDown="0">
        <left/>
        <right/>
        <top/>
        <bottom/>
      </border>
    </dxf>
    <dxf>
      <border diagonalUp="0" diagonalDown="0">
        <left/>
        <right style="thin">
          <color auto="1"/>
        </right>
        <top/>
        <bottom/>
      </border>
    </dxf>
    <dxf>
      <border diagonalUp="0" diagonalDown="0">
        <left/>
        <right/>
        <top/>
        <bottom/>
      </border>
    </dxf>
    <dxf>
      <border diagonalUp="0" diagonalDown="0">
        <left/>
        <right style="thin">
          <color auto="1"/>
        </right>
        <top/>
        <bottom/>
      </border>
    </dxf>
    <dxf>
      <border diagonalUp="0" diagonalDown="0">
        <left/>
        <right/>
        <top/>
        <bottom/>
      </border>
    </dxf>
    <dxf>
      <border diagonalUp="0" diagonalDown="0">
        <left/>
        <right style="thin">
          <color auto="1"/>
        </right>
        <top/>
        <bottom/>
      </border>
    </dxf>
    <dxf>
      <border diagonalUp="0" diagonalDown="0">
        <left/>
        <right style="thin">
          <color auto="1"/>
        </right>
        <top/>
        <bottom/>
      </border>
    </dxf>
    <dxf>
      <border diagonalUp="0" diagonalDown="0">
        <left/>
        <right/>
        <top/>
        <bottom/>
      </border>
    </dxf>
    <dxf>
      <border diagonalUp="0" diagonalDown="0">
        <left/>
        <right style="thin">
          <color auto="1"/>
        </right>
        <top/>
        <bottom/>
      </border>
    </dxf>
    <dxf>
      <border diagonalUp="0" diagonalDown="0">
        <left/>
        <right/>
        <top/>
        <bottom/>
      </border>
    </dxf>
    <dxf>
      <border diagonalUp="0" diagonalDown="0">
        <left/>
        <right style="thin">
          <color auto="1"/>
        </right>
        <top/>
        <bottom/>
      </border>
    </dxf>
    <dxf>
      <border diagonalUp="0" diagonalDown="0">
        <left/>
        <right/>
        <top/>
        <bottom/>
      </border>
    </dxf>
    <dxf>
      <border diagonalUp="0" diagonalDown="0">
        <left/>
        <right style="thin">
          <color auto="1"/>
        </right>
        <top/>
        <bottom/>
      </border>
    </dxf>
    <dxf>
      <border diagonalUp="0" diagonalDown="0">
        <left/>
        <right/>
        <top/>
        <bottom/>
      </border>
    </dxf>
    <dxf>
      <font>
        <color rgb="FF0070C0"/>
      </font>
      <border diagonalUp="0" diagonalDown="0">
        <left style="thin">
          <color auto="1"/>
        </left>
        <right style="thin">
          <color auto="1"/>
        </right>
        <top style="thin">
          <color auto="1"/>
        </top>
        <bottom style="thin">
          <color auto="1"/>
        </bottom>
      </border>
    </dxf>
    <dxf>
      <font>
        <color rgb="FF9C0006"/>
      </font>
    </dxf>
    <dxf>
      <border diagonalUp="0" diagonalDown="0">
        <left/>
        <right/>
        <top/>
        <bottom/>
      </border>
    </dxf>
    <dxf>
      <font>
        <color rgb="FF0070C0"/>
      </font>
      <border diagonalUp="0" diagonalDown="0">
        <left style="thin">
          <color auto="1"/>
        </left>
        <right style="thin">
          <color auto="1"/>
        </right>
        <top style="thin">
          <color auto="1"/>
        </top>
        <bottom style="thin">
          <color auto="1"/>
        </bottom>
      </border>
    </dxf>
    <dxf>
      <font>
        <color rgb="FF000000"/>
      </font>
    </dxf>
    <dxf>
      <font>
        <color rgb="FF0070C0"/>
      </font>
      <border diagonalUp="0" diagonalDown="0">
        <left style="thin">
          <color auto="1"/>
        </left>
        <right style="thin">
          <color auto="1"/>
        </right>
        <top style="thin">
          <color auto="1"/>
        </top>
        <bottom style="thin">
          <color auto="1"/>
        </bottom>
      </border>
    </dxf>
    <dxf>
      <font>
        <color rgb="FF0070C0"/>
      </font>
      <border diagonalUp="0" diagonalDown="0">
        <left style="thin">
          <color auto="1"/>
        </left>
        <right style="thin">
          <color auto="1"/>
        </right>
        <top style="thin">
          <color auto="1"/>
        </top>
        <bottom style="thin">
          <color auto="1"/>
        </bottom>
      </border>
    </dxf>
    <dxf>
      <font>
        <color rgb="FF0070C0"/>
      </font>
      <border diagonalUp="0" diagonalDown="0">
        <left style="thin">
          <color auto="1"/>
        </left>
        <right style="thin">
          <color auto="1"/>
        </right>
        <top style="thin">
          <color auto="1"/>
        </top>
        <bottom style="thin">
          <color auto="1"/>
        </bottom>
      </border>
    </dxf>
    <dxf>
      <border diagonalUp="0" diagonalDown="0">
        <left/>
        <right/>
        <top/>
        <bottom/>
      </border>
    </dxf>
    <dxf>
      <border diagonalUp="0" diagonalDown="0">
        <left/>
        <right/>
        <top/>
        <bottom/>
      </border>
    </dxf>
    <dxf>
      <border diagonalUp="0" diagonalDown="0">
        <left/>
        <right style="thin">
          <color auto="1"/>
        </right>
        <top/>
        <bottom/>
      </border>
    </dxf>
    <dxf>
      <border diagonalUp="0" diagonalDown="0">
        <left/>
        <right/>
        <top/>
        <bottom/>
      </border>
    </dxf>
    <dxf>
      <border diagonalUp="0" diagonalDown="0">
        <left/>
        <right/>
        <top/>
        <bottom/>
      </border>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color rgb="FF0070C0"/>
      </font>
      <border diagonalUp="0" diagonalDown="0">
        <left style="thin">
          <color auto="1"/>
        </left>
        <right style="thin">
          <color auto="1"/>
        </right>
        <top style="thin">
          <color auto="1"/>
        </top>
        <bottom style="thin">
          <color auto="1"/>
        </bottom>
      </border>
    </dxf>
    <dxf>
      <fill>
        <patternFill>
          <bgColor rgb="FFFFFFFF"/>
        </patternFill>
      </fill>
    </dxf>
    <dxf>
      <font>
        <color rgb="FF0070C0"/>
      </font>
      <border diagonalUp="0" diagonalDown="0">
        <left style="thin">
          <color auto="1"/>
        </left>
        <right style="thin">
          <color auto="1"/>
        </right>
        <top style="thin">
          <color auto="1"/>
        </top>
        <bottom style="thin">
          <color auto="1"/>
        </bottom>
      </border>
    </dxf>
    <dxf>
      <font>
        <color rgb="FF0070C0"/>
      </font>
      <border diagonalUp="0" diagonalDown="0">
        <left style="thin">
          <color auto="1"/>
        </left>
        <right style="thin">
          <color auto="1"/>
        </right>
        <top style="thin">
          <color auto="1"/>
        </top>
        <bottom style="thin">
          <color auto="1"/>
        </bottom>
      </border>
    </dxf>
    <dxf>
      <font>
        <color rgb="FF0070C0"/>
      </font>
      <border diagonalUp="0" diagonalDown="0">
        <left style="thin">
          <color auto="1"/>
        </left>
        <right style="thin">
          <color auto="1"/>
        </right>
        <top style="thin">
          <color auto="1"/>
        </top>
        <bottom style="thin">
          <color auto="1"/>
        </bottom>
      </border>
    </dxf>
    <dxf>
      <border diagonalUp="0" diagonalDown="0">
        <left/>
        <right/>
        <top/>
        <bottom style="thin">
          <color auto="1"/>
        </bottom>
      </border>
    </dxf>
    <dxf>
      <border diagonalUp="0" diagonalDown="0">
        <left/>
        <right/>
        <top/>
        <bottom style="thin">
          <color auto="1"/>
        </bottom>
      </border>
    </dxf>
    <dxf>
      <border diagonalUp="0" diagonalDown="0">
        <left style="thin">
          <color auto="1"/>
        </left>
        <right style="thin">
          <color auto="1"/>
        </right>
        <top style="thin">
          <color auto="1"/>
        </top>
        <bottom style="thin">
          <color auto="1"/>
        </bottom>
      </border>
    </dxf>
    <dxf>
      <font>
        <color rgb="FF0070C0"/>
      </font>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style="thin">
          <color auto="1"/>
        </top>
        <bottom style="thin">
          <color auto="1"/>
        </bottom>
      </border>
    </dxf>
    <dxf>
      <font>
        <color rgb="FF0070C0"/>
      </font>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style="thin">
          <color auto="1"/>
        </top>
        <bottom style="thin">
          <color auto="1"/>
        </bottom>
      </border>
    </dxf>
    <dxf>
      <font>
        <color rgb="FF0070C0"/>
      </font>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style="thin">
          <color auto="1"/>
        </top>
        <bottom style="thin">
          <color auto="1"/>
        </bottom>
      </border>
    </dxf>
    <dxf>
      <font>
        <color rgb="FF0070C0"/>
      </font>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style="thin">
          <color auto="1"/>
        </top>
        <bottom style="thin">
          <color auto="1"/>
        </bottom>
      </border>
    </dxf>
    <dxf>
      <font>
        <color rgb="FF0070C0"/>
      </font>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style="thin">
          <color auto="1"/>
        </top>
        <bottom style="thin">
          <color auto="1"/>
        </bottom>
      </border>
    </dxf>
    <dxf>
      <font>
        <color rgb="FF0070C0"/>
      </font>
      <border diagonalUp="0" diagonalDown="0">
        <left style="thin">
          <color auto="1"/>
        </left>
        <right style="thin">
          <color auto="1"/>
        </right>
        <top style="thin">
          <color auto="1"/>
        </top>
        <bottom style="thin">
          <color auto="1"/>
        </bottom>
      </border>
    </dxf>
    <dxf>
      <border diagonalUp="0" diagonalDown="0">
        <left/>
        <right/>
        <top/>
        <bottom style="thin">
          <color auto="1"/>
        </bottom>
      </border>
    </dxf>
    <dxf>
      <border diagonalUp="0" diagonalDown="0">
        <left/>
        <right/>
        <top style="thin">
          <color auto="1"/>
        </top>
        <bottom/>
      </border>
    </dxf>
    <dxf>
      <font>
        <color rgb="FF0070C0"/>
      </font>
      <border diagonalUp="0" diagonalDown="0">
        <left style="thin">
          <color auto="1"/>
        </left>
        <right style="thin">
          <color auto="1"/>
        </right>
        <top style="thin">
          <color auto="1"/>
        </top>
        <bottom style="thin">
          <color auto="1"/>
        </bottom>
      </border>
    </dxf>
    <dxf>
      <font>
        <color rgb="FF0070C0"/>
      </font>
      <border diagonalUp="0" diagonalDown="0">
        <left style="thin">
          <color auto="1"/>
        </left>
        <right style="thin">
          <color auto="1"/>
        </right>
        <top style="thin">
          <color auto="1"/>
        </top>
        <bottom style="thin">
          <color auto="1"/>
        </bottom>
      </border>
    </dxf>
    <dxf>
      <border diagonalUp="0" diagonalDown="0">
        <left/>
        <right/>
        <top/>
        <bottom/>
      </border>
    </dxf>
    <dxf>
      <font>
        <color rgb="FF9C0006"/>
      </font>
    </dxf>
    <dxf>
      <fill>
        <patternFill>
          <bgColor rgb="FFFFFFFF"/>
        </patternFill>
      </fill>
    </dxf>
    <dxf>
      <font>
        <color rgb="FF0070C0"/>
      </font>
      <border diagonalUp="0" diagonalDown="0">
        <left style="thin">
          <color auto="1"/>
        </left>
        <right style="thin">
          <color auto="1"/>
        </right>
        <top style="thin">
          <color auto="1"/>
        </top>
        <bottom style="thin">
          <color auto="1"/>
        </bottom>
      </border>
    </dxf>
    <dxf>
      <font>
        <color rgb="FF0070C0"/>
      </font>
      <border diagonalUp="0" diagonalDown="0">
        <left style="thin">
          <color auto="1"/>
        </left>
        <right style="thin">
          <color auto="1"/>
        </right>
        <top style="thin">
          <color auto="1"/>
        </top>
        <bottom style="thin">
          <color auto="1"/>
        </bottom>
      </border>
    </dxf>
    <dxf>
      <border diagonalUp="0" diagonalDown="0">
        <left/>
        <right/>
        <top/>
        <bottom style="thin">
          <color auto="1"/>
        </bottom>
      </border>
    </dxf>
    <dxf>
      <fill>
        <patternFill>
          <bgColor rgb="FFFF0000"/>
        </patternFill>
      </fill>
    </dxf>
    <dxf>
      <font>
        <color rgb="FFFFFFFF"/>
      </font>
    </dxf>
    <dxf>
      <font>
        <color rgb="FFFFFFFF"/>
      </font>
    </dxf>
    <dxf>
      <font>
        <color rgb="FF0070C0"/>
      </font>
      <border diagonalUp="0" diagonalDown="0">
        <left style="thin">
          <color auto="1"/>
        </left>
        <right style="thin">
          <color auto="1"/>
        </right>
        <top style="thin">
          <color auto="1"/>
        </top>
        <bottom style="thin">
          <color auto="1"/>
        </bottom>
      </border>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s>
  <tableStyles count="0" defaultTableStyle="TableStyleMedium2" defaultPivotStyle="PivotStyleLight16"/>
  <colors>
    <indexedColors>
      <rgbColor rgb="FF000000"/>
      <rgbColor rgb="FFFFFFFF"/>
      <rgbColor rgb="FFFF0000"/>
      <rgbColor rgb="FF00FF00"/>
      <rgbColor rgb="FF0000FF"/>
      <rgbColor rgb="FFFFFF00"/>
      <rgbColor rgb="FFBFBFBF"/>
      <rgbColor rgb="FF00B0F0"/>
      <rgbColor rgb="FF9C0006"/>
      <rgbColor rgb="FF007500"/>
      <rgbColor rgb="FF012055"/>
      <rgbColor rgb="FF8E7300"/>
      <rgbColor rgb="FF800080"/>
      <rgbColor rgb="FF0070C0"/>
      <rgbColor rgb="FFC0C0C0"/>
      <rgbColor rgb="FF808080"/>
      <rgbColor rgb="FF8A8A8A"/>
      <rgbColor rgb="FFBF4C49"/>
      <rgbColor rgb="FFFFFFCC"/>
      <rgbColor rgb="FFCCFFFF"/>
      <rgbColor rgb="FFFFEB9C"/>
      <rgbColor rgb="FFFF8080"/>
      <rgbColor rgb="FF0066CC"/>
      <rgbColor rgb="FFCCCCFF"/>
      <rgbColor rgb="FFF2F2F2"/>
      <rgbColor rgb="FFD9D9D9"/>
      <rgbColor rgb="FFFFC000"/>
      <rgbColor rgb="FF92D050"/>
      <rgbColor rgb="FF9BBB59"/>
      <rgbColor rgb="FFC00000"/>
      <rgbColor rgb="FF1F497D"/>
      <rgbColor rgb="FFEBF1DE"/>
      <rgbColor rgb="FF00CCFF"/>
      <rgbColor rgb="FFC6EFD4"/>
      <rgbColor rgb="FFCCFFCC"/>
      <rgbColor rgb="FFFFFF99"/>
      <rgbColor rgb="FF99CCFF"/>
      <rgbColor rgb="FFFF99CC"/>
      <rgbColor rgb="FFCC99FF"/>
      <rgbColor rgb="FFFFCC99"/>
      <rgbColor rgb="FF4F81BD"/>
      <rgbColor rgb="FF35CACC"/>
      <rgbColor rgb="FF99CC00"/>
      <rgbColor rgb="FFFFCC00"/>
      <rgbColor rgb="FFFF9900"/>
      <rgbColor rgb="FFFD6E00"/>
      <rgbColor rgb="FF76659E"/>
      <rgbColor rgb="FF969696"/>
      <rgbColor rgb="FF003366"/>
      <rgbColor rgb="FF00B050"/>
      <rgbColor rgb="FF009900"/>
      <rgbColor rgb="FF453980"/>
      <rgbColor rgb="FFFF7C80"/>
      <rgbColor rgb="FF7F7F7F"/>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c:style val="2"/>
  <c:chart>
    <c:title>
      <c:tx>
        <c:rich>
          <a:bodyPr rot="0"/>
          <a:lstStyle/>
          <a:p>
            <a:pPr>
              <a:defRPr sz="1800" b="1" strike="noStrike" spc="-1">
                <a:solidFill>
                  <a:srgbClr val="10253F"/>
                </a:solidFill>
                <a:latin typeface="Calibri"/>
              </a:defRPr>
            </a:pPr>
            <a:r>
              <a:rPr lang="it-IT" sz="1800" b="1" strike="noStrike" spc="-1">
                <a:solidFill>
                  <a:srgbClr val="10253F"/>
                </a:solidFill>
                <a:latin typeface="Calibri"/>
              </a:rPr>
              <a:t>Composizione Stato Patrimoniale</a:t>
            </a:r>
          </a:p>
        </c:rich>
      </c:tx>
      <c:layout>
        <c:manualLayout>
          <c:xMode val="edge"/>
          <c:yMode val="edge"/>
          <c:x val="0.422068025028076"/>
          <c:y val="1.7681381505274901E-4"/>
        </c:manualLayout>
      </c:layout>
      <c:overlay val="0"/>
      <c:spPr>
        <a:noFill/>
        <a:ln>
          <a:noFill/>
        </a:ln>
      </c:spPr>
    </c:title>
    <c:autoTitleDeleted val="0"/>
    <c:plotArea>
      <c:layout>
        <c:manualLayout>
          <c:layoutTarget val="inner"/>
          <c:xMode val="edge"/>
          <c:yMode val="edge"/>
          <c:x val="3.7381678164607697E-2"/>
          <c:y val="0.111098013791478"/>
          <c:w val="0.80326488047489197"/>
          <c:h val="0.79053456710084302"/>
        </c:manualLayout>
      </c:layout>
      <c:barChart>
        <c:barDir val="col"/>
        <c:grouping val="stacked"/>
        <c:varyColors val="0"/>
        <c:ser>
          <c:idx val="0"/>
          <c:order val="0"/>
          <c:spPr>
            <a:gradFill>
              <a:gsLst>
                <a:gs pos="0">
                  <a:srgbClr val="762A28"/>
                </a:gs>
                <a:gs pos="100000">
                  <a:srgbClr val="A83C39"/>
                </a:gs>
              </a:gsLst>
              <a:lin ang="2700000"/>
            </a:gradFill>
            <a:ln>
              <a:noFill/>
            </a:ln>
          </c:spPr>
          <c:invertIfNegative val="0"/>
          <c:dLbls>
            <c:spPr>
              <a:noFill/>
              <a:ln>
                <a:noFill/>
              </a:ln>
              <a:effectLst/>
            </c:spPr>
            <c:txPr>
              <a:bodyPr/>
              <a:lstStyle/>
              <a:p>
                <a:pPr>
                  <a:defRPr sz="1000" b="0" strike="noStrike" spc="-1">
                    <a:solidFill>
                      <a:srgbClr val="1F497D"/>
                    </a:solidFill>
                    <a:latin typeface="Calibri"/>
                  </a:defRPr>
                </a:pPr>
                <a:endParaRPr lang="it-IT"/>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0</c:f>
              <c:numCache>
                <c:formatCode>General</c:formatCode>
                <c:ptCount val="8"/>
                <c:pt idx="0">
                  <c:v>0</c:v>
                </c:pt>
                <c:pt idx="1">
                  <c:v>534200.24829057197</c:v>
                </c:pt>
                <c:pt idx="3">
                  <c:v>0</c:v>
                </c:pt>
                <c:pt idx="4">
                  <c:v>772199.53070381796</c:v>
                </c:pt>
                <c:pt idx="6">
                  <c:v>0</c:v>
                </c:pt>
                <c:pt idx="7">
                  <c:v>935448.77996835404</c:v>
                </c:pt>
              </c:numCache>
            </c:numRef>
          </c:val>
          <c:extLst>
            <c:ext xmlns:c15="http://schemas.microsoft.com/office/drawing/2012/chart" uri="{02D57815-91ED-43cb-92C2-25804820EDAC}">
              <c15:filteredSeriesTitle>
                <c15:tx>
                  <c:strRef>
                    <c:extLst>
                      <c:ext uri="{02D57815-91ED-43cb-92C2-25804820EDAC}">
                        <c15:formulaRef>
                          <c15:sqref>label 0</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8"/>
                      <c:pt idx="0">
                        <c:v>1</c:v>
                      </c:pt>
                      <c:pt idx="1">
                        <c:v>2</c:v>
                      </c:pt>
                      <c:pt idx="2">
                        <c:v>3</c:v>
                      </c:pt>
                      <c:pt idx="3">
                        <c:v>4</c:v>
                      </c:pt>
                      <c:pt idx="4">
                        <c:v>5</c:v>
                      </c:pt>
                      <c:pt idx="5">
                        <c:v>6</c:v>
                      </c:pt>
                    </c:strCache>
                  </c:strRef>
                </c15:cat>
              </c15:filteredCategoryTitle>
            </c:ext>
            <c:ext xmlns:c16="http://schemas.microsoft.com/office/drawing/2014/chart" uri="{C3380CC4-5D6E-409C-BE32-E72D297353CC}">
              <c16:uniqueId val="{00000000-AB0D-3940-A34C-B8927E6E5547}"/>
            </c:ext>
          </c:extLst>
        </c:ser>
        <c:ser>
          <c:idx val="1"/>
          <c:order val="1"/>
          <c:spPr>
            <a:gradFill>
              <a:gsLst>
                <a:gs pos="0">
                  <a:srgbClr val="710000"/>
                </a:gs>
                <a:gs pos="100000">
                  <a:srgbClr val="A10000"/>
                </a:gs>
              </a:gsLst>
              <a:lin ang="2700000"/>
            </a:gradFill>
            <a:ln>
              <a:noFill/>
            </a:ln>
          </c:spPr>
          <c:invertIfNegative val="0"/>
          <c:dLbls>
            <c:spPr>
              <a:noFill/>
              <a:ln>
                <a:noFill/>
              </a:ln>
              <a:effectLst/>
            </c:spPr>
            <c:txPr>
              <a:bodyPr/>
              <a:lstStyle/>
              <a:p>
                <a:pPr>
                  <a:defRPr sz="1000" b="0" strike="noStrike" spc="-1">
                    <a:solidFill>
                      <a:srgbClr val="1F497D"/>
                    </a:solidFill>
                    <a:latin typeface="Calibri"/>
                  </a:defRPr>
                </a:pPr>
                <a:endParaRPr lang="it-IT"/>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1</c:f>
              <c:numCache>
                <c:formatCode>General</c:formatCode>
                <c:ptCount val="8"/>
                <c:pt idx="0">
                  <c:v>0</c:v>
                </c:pt>
                <c:pt idx="1">
                  <c:v>118841</c:v>
                </c:pt>
                <c:pt idx="3">
                  <c:v>0</c:v>
                </c:pt>
                <c:pt idx="4">
                  <c:v>85949</c:v>
                </c:pt>
                <c:pt idx="6">
                  <c:v>0</c:v>
                </c:pt>
                <c:pt idx="7">
                  <c:v>96601</c:v>
                </c:pt>
              </c:numCache>
            </c:numRef>
          </c:val>
          <c:extLst>
            <c:ext xmlns:c15="http://schemas.microsoft.com/office/drawing/2012/chart" uri="{02D57815-91ED-43cb-92C2-25804820EDAC}">
              <c15:filteredSeriesTitle>
                <c15:tx>
                  <c:strRef>
                    <c:extLst>
                      <c:ext uri="{02D57815-91ED-43cb-92C2-25804820EDAC}">
                        <c15:formulaRef>
                          <c15:sqref>label 1</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8"/>
                      <c:pt idx="0">
                        <c:v>1</c:v>
                      </c:pt>
                      <c:pt idx="1">
                        <c:v>2</c:v>
                      </c:pt>
                      <c:pt idx="2">
                        <c:v>3</c:v>
                      </c:pt>
                      <c:pt idx="3">
                        <c:v>4</c:v>
                      </c:pt>
                      <c:pt idx="4">
                        <c:v>5</c:v>
                      </c:pt>
                      <c:pt idx="5">
                        <c:v>6</c:v>
                      </c:pt>
                    </c:strCache>
                  </c:strRef>
                </c15:cat>
              </c15:filteredCategoryTitle>
            </c:ext>
            <c:ext xmlns:c16="http://schemas.microsoft.com/office/drawing/2014/chart" uri="{C3380CC4-5D6E-409C-BE32-E72D297353CC}">
              <c16:uniqueId val="{00000001-AB0D-3940-A34C-B8927E6E5547}"/>
            </c:ext>
          </c:extLst>
        </c:ser>
        <c:ser>
          <c:idx val="2"/>
          <c:order val="2"/>
          <c:spPr>
            <a:gradFill>
              <a:gsLst>
                <a:gs pos="0">
                  <a:srgbClr val="00682F"/>
                </a:gs>
                <a:gs pos="100000">
                  <a:srgbClr val="009443"/>
                </a:gs>
              </a:gsLst>
              <a:lin ang="2700000"/>
            </a:gradFill>
            <a:ln>
              <a:noFill/>
            </a:ln>
          </c:spPr>
          <c:invertIfNegative val="0"/>
          <c:dLbls>
            <c:spPr>
              <a:noFill/>
              <a:ln>
                <a:noFill/>
              </a:ln>
              <a:effectLst/>
            </c:spPr>
            <c:txPr>
              <a:bodyPr/>
              <a:lstStyle/>
              <a:p>
                <a:pPr>
                  <a:defRPr sz="1000" b="0" strike="noStrike" spc="-1">
                    <a:solidFill>
                      <a:srgbClr val="1F497D"/>
                    </a:solidFill>
                    <a:latin typeface="Calibri"/>
                  </a:defRPr>
                </a:pPr>
                <a:endParaRPr lang="it-IT"/>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2</c:f>
              <c:numCache>
                <c:formatCode>General</c:formatCode>
                <c:ptCount val="8"/>
                <c:pt idx="0">
                  <c:v>0</c:v>
                </c:pt>
                <c:pt idx="1">
                  <c:v>447355.16863014502</c:v>
                </c:pt>
                <c:pt idx="3">
                  <c:v>0</c:v>
                </c:pt>
                <c:pt idx="4">
                  <c:v>755962.45736083703</c:v>
                </c:pt>
                <c:pt idx="6">
                  <c:v>0</c:v>
                </c:pt>
                <c:pt idx="7">
                  <c:v>1202234.164871</c:v>
                </c:pt>
              </c:numCache>
            </c:numRef>
          </c:val>
          <c:extLst>
            <c:ext xmlns:c15="http://schemas.microsoft.com/office/drawing/2012/chart" uri="{02D57815-91ED-43cb-92C2-25804820EDAC}">
              <c15:filteredSeriesTitle>
                <c15:tx>
                  <c:strRef>
                    <c:extLst>
                      <c:ext uri="{02D57815-91ED-43cb-92C2-25804820EDAC}">
                        <c15:formulaRef>
                          <c15:sqref>label 2</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8"/>
                      <c:pt idx="0">
                        <c:v>1</c:v>
                      </c:pt>
                      <c:pt idx="1">
                        <c:v>2</c:v>
                      </c:pt>
                      <c:pt idx="2">
                        <c:v>3</c:v>
                      </c:pt>
                      <c:pt idx="3">
                        <c:v>4</c:v>
                      </c:pt>
                      <c:pt idx="4">
                        <c:v>5</c:v>
                      </c:pt>
                      <c:pt idx="5">
                        <c:v>6</c:v>
                      </c:pt>
                    </c:strCache>
                  </c:strRef>
                </c15:cat>
              </c15:filteredCategoryTitle>
            </c:ext>
            <c:ext xmlns:c16="http://schemas.microsoft.com/office/drawing/2014/chart" uri="{C3380CC4-5D6E-409C-BE32-E72D297353CC}">
              <c16:uniqueId val="{00000002-AB0D-3940-A34C-B8927E6E5547}"/>
            </c:ext>
          </c:extLst>
        </c:ser>
        <c:ser>
          <c:idx val="3"/>
          <c:order val="3"/>
          <c:spPr>
            <a:solidFill>
              <a:srgbClr val="00B0F0"/>
            </a:solidFill>
            <a:ln>
              <a:solidFill>
                <a:srgbClr val="B7DEE8"/>
              </a:solidFill>
            </a:ln>
          </c:spPr>
          <c:invertIfNegative val="0"/>
          <c:dLbls>
            <c:spPr>
              <a:noFill/>
              <a:ln>
                <a:noFill/>
              </a:ln>
              <a:effectLst/>
            </c:spPr>
            <c:txPr>
              <a:bodyPr/>
              <a:lstStyle/>
              <a:p>
                <a:pPr>
                  <a:defRPr sz="1000" b="0" strike="noStrike" spc="-1">
                    <a:solidFill>
                      <a:srgbClr val="1F497D"/>
                    </a:solidFill>
                    <a:latin typeface="Calibri"/>
                  </a:defRPr>
                </a:pPr>
                <a:endParaRPr lang="it-IT"/>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3</c:f>
              <c:numCache>
                <c:formatCode>General</c:formatCode>
                <c:ptCount val="8"/>
                <c:pt idx="0">
                  <c:v>293870</c:v>
                </c:pt>
                <c:pt idx="1">
                  <c:v>0</c:v>
                </c:pt>
                <c:pt idx="3">
                  <c:v>293870</c:v>
                </c:pt>
                <c:pt idx="4">
                  <c:v>0</c:v>
                </c:pt>
                <c:pt idx="6">
                  <c:v>293870</c:v>
                </c:pt>
                <c:pt idx="7">
                  <c:v>0</c:v>
                </c:pt>
              </c:numCache>
            </c:numRef>
          </c:val>
          <c:extLst>
            <c:ext xmlns:c15="http://schemas.microsoft.com/office/drawing/2012/chart" uri="{02D57815-91ED-43cb-92C2-25804820EDAC}">
              <c15:filteredSeriesTitle>
                <c15:tx>
                  <c:strRef>
                    <c:extLst>
                      <c:ext uri="{02D57815-91ED-43cb-92C2-25804820EDAC}">
                        <c15:formulaRef>
                          <c15:sqref>label 3</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8"/>
                      <c:pt idx="0">
                        <c:v>1</c:v>
                      </c:pt>
                      <c:pt idx="1">
                        <c:v>2</c:v>
                      </c:pt>
                      <c:pt idx="2">
                        <c:v>3</c:v>
                      </c:pt>
                      <c:pt idx="3">
                        <c:v>4</c:v>
                      </c:pt>
                      <c:pt idx="4">
                        <c:v>5</c:v>
                      </c:pt>
                      <c:pt idx="5">
                        <c:v>6</c:v>
                      </c:pt>
                    </c:strCache>
                  </c:strRef>
                </c15:cat>
              </c15:filteredCategoryTitle>
            </c:ext>
            <c:ext xmlns:c16="http://schemas.microsoft.com/office/drawing/2014/chart" uri="{C3380CC4-5D6E-409C-BE32-E72D297353CC}">
              <c16:uniqueId val="{00000003-AB0D-3940-A34C-B8927E6E5547}"/>
            </c:ext>
          </c:extLst>
        </c:ser>
        <c:ser>
          <c:idx val="4"/>
          <c:order val="4"/>
          <c:spPr>
            <a:solidFill>
              <a:srgbClr val="92D050"/>
            </a:solidFill>
            <a:ln>
              <a:solidFill>
                <a:srgbClr val="92D050"/>
              </a:solidFill>
            </a:ln>
          </c:spPr>
          <c:invertIfNegative val="0"/>
          <c:dLbls>
            <c:spPr>
              <a:noFill/>
              <a:ln>
                <a:noFill/>
              </a:ln>
              <a:effectLst/>
            </c:spPr>
            <c:txPr>
              <a:bodyPr/>
              <a:lstStyle/>
              <a:p>
                <a:pPr>
                  <a:defRPr sz="1000" b="0" strike="noStrike" spc="-1">
                    <a:solidFill>
                      <a:srgbClr val="1F497D"/>
                    </a:solidFill>
                    <a:latin typeface="Calibri"/>
                  </a:defRPr>
                </a:pPr>
                <a:endParaRPr lang="it-IT"/>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4</c:f>
              <c:numCache>
                <c:formatCode>General</c:formatCode>
                <c:ptCount val="8"/>
                <c:pt idx="0">
                  <c:v>185282.12892071699</c:v>
                </c:pt>
                <c:pt idx="1">
                  <c:v>0</c:v>
                </c:pt>
                <c:pt idx="3">
                  <c:v>628729.63706465601</c:v>
                </c:pt>
                <c:pt idx="4">
                  <c:v>0</c:v>
                </c:pt>
                <c:pt idx="6">
                  <c:v>1140410.4473393599</c:v>
                </c:pt>
                <c:pt idx="7">
                  <c:v>0</c:v>
                </c:pt>
              </c:numCache>
            </c:numRef>
          </c:val>
          <c:extLst>
            <c:ext xmlns:c15="http://schemas.microsoft.com/office/drawing/2012/chart" uri="{02D57815-91ED-43cb-92C2-25804820EDAC}">
              <c15:filteredSeriesTitle>
                <c15:tx>
                  <c:strRef>
                    <c:extLst>
                      <c:ext uri="{02D57815-91ED-43cb-92C2-25804820EDAC}">
                        <c15:formulaRef>
                          <c15:sqref>label 4</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8"/>
                      <c:pt idx="0">
                        <c:v>1</c:v>
                      </c:pt>
                      <c:pt idx="1">
                        <c:v>2</c:v>
                      </c:pt>
                      <c:pt idx="2">
                        <c:v>3</c:v>
                      </c:pt>
                      <c:pt idx="3">
                        <c:v>4</c:v>
                      </c:pt>
                      <c:pt idx="4">
                        <c:v>5</c:v>
                      </c:pt>
                      <c:pt idx="5">
                        <c:v>6</c:v>
                      </c:pt>
                    </c:strCache>
                  </c:strRef>
                </c15:cat>
              </c15:filteredCategoryTitle>
            </c:ext>
            <c:ext xmlns:c16="http://schemas.microsoft.com/office/drawing/2014/chart" uri="{C3380CC4-5D6E-409C-BE32-E72D297353CC}">
              <c16:uniqueId val="{00000004-AB0D-3940-A34C-B8927E6E5547}"/>
            </c:ext>
          </c:extLst>
        </c:ser>
        <c:ser>
          <c:idx val="5"/>
          <c:order val="5"/>
          <c:spPr>
            <a:solidFill>
              <a:srgbClr val="7030A0"/>
            </a:solidFill>
            <a:ln>
              <a:solidFill>
                <a:srgbClr val="7030A0"/>
              </a:solidFill>
            </a:ln>
          </c:spPr>
          <c:invertIfNegative val="0"/>
          <c:dLbls>
            <c:spPr>
              <a:noFill/>
              <a:ln>
                <a:noFill/>
              </a:ln>
              <a:effectLst/>
            </c:spPr>
            <c:txPr>
              <a:bodyPr/>
              <a:lstStyle/>
              <a:p>
                <a:pPr>
                  <a:defRPr sz="1000" b="0" strike="noStrike" spc="-1">
                    <a:solidFill>
                      <a:srgbClr val="1F497D"/>
                    </a:solidFill>
                    <a:latin typeface="Calibri"/>
                  </a:defRPr>
                </a:pPr>
                <a:endParaRPr lang="it-IT"/>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5</c:f>
              <c:numCache>
                <c:formatCode>General</c:formatCode>
                <c:ptCount val="8"/>
                <c:pt idx="0">
                  <c:v>391500.288</c:v>
                </c:pt>
                <c:pt idx="1">
                  <c:v>0</c:v>
                </c:pt>
                <c:pt idx="3">
                  <c:v>467517.35100000002</c:v>
                </c:pt>
                <c:pt idx="4">
                  <c:v>0</c:v>
                </c:pt>
                <c:pt idx="6">
                  <c:v>583382.49750000006</c:v>
                </c:pt>
                <c:pt idx="7">
                  <c:v>0</c:v>
                </c:pt>
              </c:numCache>
            </c:numRef>
          </c:val>
          <c:extLst>
            <c:ext xmlns:c15="http://schemas.microsoft.com/office/drawing/2012/chart" uri="{02D57815-91ED-43cb-92C2-25804820EDAC}">
              <c15:filteredSeriesTitle>
                <c15:tx>
                  <c:strRef>
                    <c:extLst>
                      <c:ext uri="{02D57815-91ED-43cb-92C2-25804820EDAC}">
                        <c15:formulaRef>
                          <c15:sqref>label 5</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8"/>
                      <c:pt idx="0">
                        <c:v>1</c:v>
                      </c:pt>
                      <c:pt idx="1">
                        <c:v>2</c:v>
                      </c:pt>
                      <c:pt idx="2">
                        <c:v>3</c:v>
                      </c:pt>
                      <c:pt idx="3">
                        <c:v>4</c:v>
                      </c:pt>
                      <c:pt idx="4">
                        <c:v>5</c:v>
                      </c:pt>
                      <c:pt idx="5">
                        <c:v>6</c:v>
                      </c:pt>
                    </c:strCache>
                  </c:strRef>
                </c15:cat>
              </c15:filteredCategoryTitle>
            </c:ext>
            <c:ext xmlns:c16="http://schemas.microsoft.com/office/drawing/2014/chart" uri="{C3380CC4-5D6E-409C-BE32-E72D297353CC}">
              <c16:uniqueId val="{00000005-AB0D-3940-A34C-B8927E6E5547}"/>
            </c:ext>
          </c:extLst>
        </c:ser>
        <c:ser>
          <c:idx val="6"/>
          <c:order val="6"/>
          <c:spPr>
            <a:solidFill>
              <a:srgbClr val="0070C0"/>
            </a:solidFill>
            <a:ln>
              <a:solidFill>
                <a:srgbClr val="007097"/>
              </a:solidFill>
            </a:ln>
          </c:spPr>
          <c:invertIfNegative val="0"/>
          <c:dLbls>
            <c:spPr>
              <a:noFill/>
              <a:ln>
                <a:noFill/>
              </a:ln>
              <a:effectLst/>
            </c:spPr>
            <c:txPr>
              <a:bodyPr/>
              <a:lstStyle/>
              <a:p>
                <a:pPr>
                  <a:defRPr sz="1000" b="0" strike="noStrike" spc="-1">
                    <a:solidFill>
                      <a:srgbClr val="1F497D"/>
                    </a:solidFill>
                    <a:latin typeface="Calibri"/>
                  </a:defRPr>
                </a:pPr>
                <a:endParaRPr lang="it-IT"/>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6</c:f>
              <c:numCache>
                <c:formatCode>General</c:formatCode>
                <c:ptCount val="8"/>
                <c:pt idx="0">
                  <c:v>229744</c:v>
                </c:pt>
                <c:pt idx="1">
                  <c:v>0</c:v>
                </c:pt>
                <c:pt idx="3">
                  <c:v>223994</c:v>
                </c:pt>
                <c:pt idx="4">
                  <c:v>0</c:v>
                </c:pt>
                <c:pt idx="6">
                  <c:v>216621</c:v>
                </c:pt>
                <c:pt idx="7">
                  <c:v>0</c:v>
                </c:pt>
              </c:numCache>
            </c:numRef>
          </c:val>
          <c:extLst>
            <c:ext xmlns:c15="http://schemas.microsoft.com/office/drawing/2012/chart" uri="{02D57815-91ED-43cb-92C2-25804820EDAC}">
              <c15:filteredSeriesTitle>
                <c15:tx>
                  <c:strRef>
                    <c:extLst>
                      <c:ext uri="{02D57815-91ED-43cb-92C2-25804820EDAC}">
                        <c15:formulaRef>
                          <c15:sqref>label 6</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8"/>
                      <c:pt idx="0">
                        <c:v>1</c:v>
                      </c:pt>
                      <c:pt idx="1">
                        <c:v>2</c:v>
                      </c:pt>
                      <c:pt idx="2">
                        <c:v>3</c:v>
                      </c:pt>
                      <c:pt idx="3">
                        <c:v>4</c:v>
                      </c:pt>
                      <c:pt idx="4">
                        <c:v>5</c:v>
                      </c:pt>
                      <c:pt idx="5">
                        <c:v>6</c:v>
                      </c:pt>
                    </c:strCache>
                  </c:strRef>
                </c15:cat>
              </c15:filteredCategoryTitle>
            </c:ext>
            <c:ext xmlns:c16="http://schemas.microsoft.com/office/drawing/2014/chart" uri="{C3380CC4-5D6E-409C-BE32-E72D297353CC}">
              <c16:uniqueId val="{00000006-AB0D-3940-A34C-B8927E6E5547}"/>
            </c:ext>
          </c:extLst>
        </c:ser>
        <c:dLbls>
          <c:showLegendKey val="0"/>
          <c:showVal val="0"/>
          <c:showCatName val="0"/>
          <c:showSerName val="0"/>
          <c:showPercent val="0"/>
          <c:showBubbleSize val="0"/>
        </c:dLbls>
        <c:gapWidth val="55"/>
        <c:overlap val="100"/>
        <c:axId val="28587244"/>
        <c:axId val="86704572"/>
      </c:barChart>
      <c:catAx>
        <c:axId val="28587244"/>
        <c:scaling>
          <c:orientation val="minMax"/>
        </c:scaling>
        <c:delete val="0"/>
        <c:axPos val="b"/>
        <c:numFmt formatCode="General" sourceLinked="1"/>
        <c:majorTickMark val="none"/>
        <c:minorTickMark val="none"/>
        <c:tickLblPos val="low"/>
        <c:spPr>
          <a:ln w="9360">
            <a:solidFill>
              <a:srgbClr val="878787"/>
            </a:solidFill>
            <a:round/>
          </a:ln>
        </c:spPr>
        <c:txPr>
          <a:bodyPr/>
          <a:lstStyle/>
          <a:p>
            <a:pPr>
              <a:defRPr sz="1050" b="0" strike="noStrike" spc="-1">
                <a:solidFill>
                  <a:srgbClr val="1F497D"/>
                </a:solidFill>
                <a:latin typeface="Calibri"/>
              </a:defRPr>
            </a:pPr>
            <a:endParaRPr lang="it-IT"/>
          </a:p>
        </c:txPr>
        <c:crossAx val="86704572"/>
        <c:crosses val="autoZero"/>
        <c:auto val="1"/>
        <c:lblAlgn val="ctr"/>
        <c:lblOffset val="100"/>
        <c:noMultiLvlLbl val="1"/>
      </c:catAx>
      <c:valAx>
        <c:axId val="86704572"/>
        <c:scaling>
          <c:orientation val="minMax"/>
        </c:scaling>
        <c:delete val="0"/>
        <c:axPos val="l"/>
        <c:majorGridlines>
          <c:spPr>
            <a:ln w="9360">
              <a:solidFill>
                <a:srgbClr val="D9D9D9"/>
              </a:solidFill>
              <a:round/>
            </a:ln>
          </c:spPr>
        </c:majorGridlines>
        <c:numFmt formatCode="#,##0" sourceLinked="0"/>
        <c:majorTickMark val="none"/>
        <c:minorTickMark val="none"/>
        <c:tickLblPos val="nextTo"/>
        <c:spPr>
          <a:ln w="9360">
            <a:solidFill>
              <a:srgbClr val="878787"/>
            </a:solidFill>
            <a:round/>
          </a:ln>
        </c:spPr>
        <c:txPr>
          <a:bodyPr/>
          <a:lstStyle/>
          <a:p>
            <a:pPr>
              <a:defRPr sz="1200" b="0" strike="noStrike" spc="-1">
                <a:solidFill>
                  <a:srgbClr val="1F497D"/>
                </a:solidFill>
                <a:latin typeface="Calibri"/>
              </a:defRPr>
            </a:pPr>
            <a:endParaRPr lang="it-IT"/>
          </a:p>
        </c:txPr>
        <c:crossAx val="28587244"/>
        <c:crosses val="autoZero"/>
        <c:crossBetween val="between"/>
      </c:valAx>
      <c:spPr>
        <a:noFill/>
        <a:ln w="25560">
          <a:noFill/>
        </a:ln>
      </c:spPr>
    </c:plotArea>
    <c:legend>
      <c:legendPos val="r"/>
      <c:layout>
        <c:manualLayout>
          <c:xMode val="edge"/>
          <c:yMode val="edge"/>
          <c:x val="0.883021819348628"/>
          <c:y val="0.18123416042906801"/>
          <c:w val="0.116940416741873"/>
          <c:h val="0.627902864552635"/>
        </c:manualLayout>
      </c:layout>
      <c:overlay val="1"/>
      <c:spPr>
        <a:noFill/>
        <a:ln>
          <a:noFill/>
        </a:ln>
      </c:spPr>
      <c:txPr>
        <a:bodyPr/>
        <a:lstStyle/>
        <a:p>
          <a:pPr>
            <a:defRPr sz="1200" b="0" strike="noStrike" spc="-1">
              <a:solidFill>
                <a:srgbClr val="1F497D"/>
              </a:solidFill>
              <a:latin typeface="Calibri"/>
            </a:defRPr>
          </a:pPr>
          <a:endParaRPr lang="it-IT"/>
        </a:p>
      </c:txPr>
    </c:legend>
    <c:plotVisOnly val="1"/>
    <c:dispBlanksAs val="gap"/>
    <c:showDLblsOverMax val="1"/>
  </c:chart>
  <c:spPr>
    <a:solidFill>
      <a:srgbClr val="FFFFFF"/>
    </a:solid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c:style val="2"/>
  <c:chart>
    <c:autoTitleDeleted val="1"/>
    <c:plotArea>
      <c:layout>
        <c:manualLayout>
          <c:layoutTarget val="inner"/>
          <c:xMode val="edge"/>
          <c:yMode val="edge"/>
          <c:x val="0.120964142240738"/>
          <c:y val="3.50529100529101E-2"/>
          <c:w val="0.84620344194812303"/>
          <c:h val="0.73148148148148195"/>
        </c:manualLayout>
      </c:layout>
      <c:barChart>
        <c:barDir val="col"/>
        <c:grouping val="clustered"/>
        <c:varyColors val="0"/>
        <c:ser>
          <c:idx val="0"/>
          <c:order val="0"/>
          <c:spPr>
            <a:solidFill>
              <a:srgbClr val="4F81BD"/>
            </a:solidFill>
            <a:ln>
              <a:noFill/>
            </a:ln>
          </c:spPr>
          <c:invertIfNegative val="0"/>
          <c:dLbls>
            <c:spPr>
              <a:noFill/>
              <a:ln>
                <a:noFill/>
              </a:ln>
              <a:effectLst/>
            </c:spPr>
            <c:txPr>
              <a:bodyPr/>
              <a:lstStyle/>
              <a:p>
                <a:pPr>
                  <a:defRPr sz="1000" b="0" strike="noStrike" spc="-1">
                    <a:solidFill>
                      <a:srgbClr val="1F497D"/>
                    </a:solidFill>
                    <a:latin typeface="Calibri"/>
                  </a:defRPr>
                </a:pPr>
                <a:endParaRPr lang="it-IT"/>
              </a:p>
            </c:tx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0</c:f>
              <c:numCache>
                <c:formatCode>General</c:formatCode>
                <c:ptCount val="6"/>
                <c:pt idx="0">
                  <c:v>-0.142883579084503</c:v>
                </c:pt>
                <c:pt idx="1">
                  <c:v>-9.3898495837650503E-2</c:v>
                </c:pt>
                <c:pt idx="2">
                  <c:v>0.10294378660716499</c:v>
                </c:pt>
                <c:pt idx="3">
                  <c:v>0.25829662921348301</c:v>
                </c:pt>
                <c:pt idx="4">
                  <c:v>0.29403501683501698</c:v>
                </c:pt>
                <c:pt idx="5">
                  <c:v>0.329496470588235</c:v>
                </c:pt>
              </c:numCache>
            </c:numRef>
          </c:val>
          <c:extLst>
            <c:ext xmlns:c15="http://schemas.microsoft.com/office/drawing/2012/chart" uri="{02D57815-91ED-43cb-92C2-25804820EDAC}">
              <c15:filteredSeriesTitle>
                <c15:tx>
                  <c:strRef>
                    <c:extLst>
                      <c:ext uri="{02D57815-91ED-43cb-92C2-25804820EDAC}">
                        <c15:formulaRef>
                          <c15:sqref>label 0</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6"/>
                      <c:pt idx="0">
                        <c:v>1</c:v>
                      </c:pt>
                      <c:pt idx="1">
                        <c:v>2</c:v>
                      </c:pt>
                      <c:pt idx="2">
                        <c:v>3</c:v>
                      </c:pt>
                      <c:pt idx="3">
                        <c:v>4</c:v>
                      </c:pt>
                      <c:pt idx="4">
                        <c:v>5</c:v>
                      </c:pt>
                      <c:pt idx="5">
                        <c:v>6</c:v>
                      </c:pt>
                    </c:strCache>
                  </c:strRef>
                </c15:cat>
              </c15:filteredCategoryTitle>
            </c:ext>
            <c:ext xmlns:c16="http://schemas.microsoft.com/office/drawing/2014/chart" uri="{C3380CC4-5D6E-409C-BE32-E72D297353CC}">
              <c16:uniqueId val="{00000000-117F-124F-8E0C-29C1568BD1E6}"/>
            </c:ext>
          </c:extLst>
        </c:ser>
        <c:dLbls>
          <c:showLegendKey val="0"/>
          <c:showVal val="0"/>
          <c:showCatName val="0"/>
          <c:showSerName val="0"/>
          <c:showPercent val="0"/>
          <c:showBubbleSize val="0"/>
        </c:dLbls>
        <c:gapWidth val="75"/>
        <c:overlap val="-25"/>
        <c:axId val="8194903"/>
        <c:axId val="54909842"/>
      </c:barChart>
      <c:catAx>
        <c:axId val="8194903"/>
        <c:scaling>
          <c:orientation val="minMax"/>
        </c:scaling>
        <c:delete val="0"/>
        <c:axPos val="b"/>
        <c:numFmt formatCode="General" sourceLinked="1"/>
        <c:majorTickMark val="none"/>
        <c:minorTickMark val="none"/>
        <c:tickLblPos val="low"/>
        <c:spPr>
          <a:ln w="9360">
            <a:noFill/>
          </a:ln>
        </c:spPr>
        <c:txPr>
          <a:bodyPr/>
          <a:lstStyle/>
          <a:p>
            <a:pPr>
              <a:defRPr sz="1000" b="0" strike="noStrike" spc="-1">
                <a:solidFill>
                  <a:srgbClr val="1F497D"/>
                </a:solidFill>
                <a:latin typeface="Calibri"/>
              </a:defRPr>
            </a:pPr>
            <a:endParaRPr lang="it-IT"/>
          </a:p>
        </c:txPr>
        <c:crossAx val="54909842"/>
        <c:crosses val="autoZero"/>
        <c:auto val="1"/>
        <c:lblAlgn val="ctr"/>
        <c:lblOffset val="100"/>
        <c:noMultiLvlLbl val="1"/>
      </c:catAx>
      <c:valAx>
        <c:axId val="54909842"/>
        <c:scaling>
          <c:orientation val="minMax"/>
        </c:scaling>
        <c:delete val="0"/>
        <c:axPos val="l"/>
        <c:majorGridlines>
          <c:spPr>
            <a:ln w="9360">
              <a:solidFill>
                <a:srgbClr val="D9D9D9"/>
              </a:solidFill>
              <a:round/>
            </a:ln>
          </c:spPr>
        </c:majorGridlines>
        <c:numFmt formatCode="0.0%" sourceLinked="0"/>
        <c:majorTickMark val="none"/>
        <c:minorTickMark val="none"/>
        <c:tickLblPos val="nextTo"/>
        <c:spPr>
          <a:ln w="9360">
            <a:noFill/>
          </a:ln>
        </c:spPr>
        <c:txPr>
          <a:bodyPr/>
          <a:lstStyle/>
          <a:p>
            <a:pPr>
              <a:defRPr sz="1000" b="0" strike="noStrike" spc="-1">
                <a:solidFill>
                  <a:srgbClr val="1F497D"/>
                </a:solidFill>
                <a:latin typeface="Calibri"/>
              </a:defRPr>
            </a:pPr>
            <a:endParaRPr lang="it-IT"/>
          </a:p>
        </c:txPr>
        <c:crossAx val="8194903"/>
        <c:crosses val="autoZero"/>
        <c:crossBetween val="between"/>
      </c:valAx>
      <c:spPr>
        <a:solidFill>
          <a:srgbClr val="FFFFFF"/>
        </a:solidFill>
        <a:ln>
          <a:noFill/>
        </a:ln>
      </c:spPr>
    </c:plotArea>
    <c:legend>
      <c:legendPos val="r"/>
      <c:layout>
        <c:manualLayout>
          <c:xMode val="edge"/>
          <c:yMode val="edge"/>
          <c:x val="0.486584337648167"/>
          <c:y val="0.91481481481481497"/>
          <c:w val="9.5526237476440803E-2"/>
          <c:h val="8.4931869294880294E-2"/>
        </c:manualLayout>
      </c:layout>
      <c:overlay val="1"/>
      <c:spPr>
        <a:noFill/>
        <a:ln>
          <a:noFill/>
        </a:ln>
      </c:spPr>
      <c:txPr>
        <a:bodyPr/>
        <a:lstStyle/>
        <a:p>
          <a:pPr>
            <a:defRPr sz="1000" b="0" strike="noStrike" spc="-1">
              <a:solidFill>
                <a:srgbClr val="1F497D"/>
              </a:solidFill>
              <a:latin typeface="Calibri"/>
            </a:defRPr>
          </a:pPr>
          <a:endParaRPr lang="it-IT"/>
        </a:p>
      </c:txPr>
    </c:legend>
    <c:plotVisOnly val="1"/>
    <c:dispBlanksAs val="gap"/>
    <c:showDLblsOverMax val="1"/>
  </c:chart>
  <c:spPr>
    <a:solidFill>
      <a:srgbClr val="FFFFFF"/>
    </a:solid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c:style val="2"/>
  <c:chart>
    <c:autoTitleDeleted val="1"/>
    <c:plotArea>
      <c:layout/>
      <c:barChart>
        <c:barDir val="col"/>
        <c:grouping val="clustered"/>
        <c:varyColors val="0"/>
        <c:ser>
          <c:idx val="0"/>
          <c:order val="0"/>
          <c:spPr>
            <a:solidFill>
              <a:srgbClr val="4F81BD"/>
            </a:solidFill>
            <a:ln>
              <a:noFill/>
            </a:ln>
          </c:spPr>
          <c:invertIfNegative val="0"/>
          <c:dLbls>
            <c:spPr>
              <a:noFill/>
              <a:ln>
                <a:noFill/>
              </a:ln>
              <a:effectLst/>
            </c:spPr>
            <c:txPr>
              <a:bodyPr/>
              <a:lstStyle/>
              <a:p>
                <a:pPr>
                  <a:defRPr sz="1000" b="0" strike="noStrike" spc="-1">
                    <a:solidFill>
                      <a:srgbClr val="1F497D"/>
                    </a:solidFill>
                    <a:latin typeface="Calibri"/>
                  </a:defRPr>
                </a:pPr>
                <a:endParaRPr lang="it-IT"/>
              </a:p>
            </c:tx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0</c:f>
              <c:numCache>
                <c:formatCode>General</c:formatCode>
                <c:ptCount val="6"/>
                <c:pt idx="0">
                  <c:v>0.67213612278912405</c:v>
                </c:pt>
                <c:pt idx="1">
                  <c:v>0.77829645979248896</c:v>
                </c:pt>
                <c:pt idx="2">
                  <c:v>0.78101978739246902</c:v>
                </c:pt>
                <c:pt idx="3">
                  <c:v>1.8694634669328001</c:v>
                </c:pt>
                <c:pt idx="4">
                  <c:v>3.5265013293241898</c:v>
                </c:pt>
                <c:pt idx="5">
                  <c:v>3.6815826742758002</c:v>
                </c:pt>
              </c:numCache>
            </c:numRef>
          </c:val>
          <c:extLst>
            <c:ext xmlns:c15="http://schemas.microsoft.com/office/drawing/2012/chart" uri="{02D57815-91ED-43cb-92C2-25804820EDAC}">
              <c15:filteredSeriesTitle>
                <c15:tx>
                  <c:strRef>
                    <c:extLst>
                      <c:ext uri="{02D57815-91ED-43cb-92C2-25804820EDAC}">
                        <c15:formulaRef>
                          <c15:sqref>label 0</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6"/>
                      <c:pt idx="0">
                        <c:v>1</c:v>
                      </c:pt>
                      <c:pt idx="1">
                        <c:v>2</c:v>
                      </c:pt>
                      <c:pt idx="2">
                        <c:v>3</c:v>
                      </c:pt>
                      <c:pt idx="3">
                        <c:v>4</c:v>
                      </c:pt>
                      <c:pt idx="4">
                        <c:v>5</c:v>
                      </c:pt>
                      <c:pt idx="5">
                        <c:v>6</c:v>
                      </c:pt>
                    </c:strCache>
                  </c:strRef>
                </c15:cat>
              </c15:filteredCategoryTitle>
            </c:ext>
            <c:ext xmlns:c16="http://schemas.microsoft.com/office/drawing/2014/chart" uri="{C3380CC4-5D6E-409C-BE32-E72D297353CC}">
              <c16:uniqueId val="{00000000-55FF-D248-8620-4602E7D5AD0B}"/>
            </c:ext>
          </c:extLst>
        </c:ser>
        <c:dLbls>
          <c:showLegendKey val="0"/>
          <c:showVal val="0"/>
          <c:showCatName val="0"/>
          <c:showSerName val="0"/>
          <c:showPercent val="0"/>
          <c:showBubbleSize val="0"/>
        </c:dLbls>
        <c:gapWidth val="75"/>
        <c:overlap val="-25"/>
        <c:axId val="68167826"/>
        <c:axId val="46573415"/>
      </c:barChart>
      <c:catAx>
        <c:axId val="68167826"/>
        <c:scaling>
          <c:orientation val="minMax"/>
        </c:scaling>
        <c:delete val="0"/>
        <c:axPos val="b"/>
        <c:numFmt formatCode="General" sourceLinked="1"/>
        <c:majorTickMark val="none"/>
        <c:minorTickMark val="none"/>
        <c:tickLblPos val="low"/>
        <c:spPr>
          <a:ln w="9360">
            <a:noFill/>
          </a:ln>
        </c:spPr>
        <c:txPr>
          <a:bodyPr/>
          <a:lstStyle/>
          <a:p>
            <a:pPr>
              <a:defRPr sz="1000" b="0" strike="noStrike" spc="-1">
                <a:solidFill>
                  <a:srgbClr val="1F497D"/>
                </a:solidFill>
                <a:latin typeface="Calibri"/>
              </a:defRPr>
            </a:pPr>
            <a:endParaRPr lang="it-IT"/>
          </a:p>
        </c:txPr>
        <c:crossAx val="46573415"/>
        <c:crosses val="autoZero"/>
        <c:auto val="1"/>
        <c:lblAlgn val="ctr"/>
        <c:lblOffset val="100"/>
        <c:noMultiLvlLbl val="1"/>
      </c:catAx>
      <c:valAx>
        <c:axId val="46573415"/>
        <c:scaling>
          <c:orientation val="minMax"/>
        </c:scaling>
        <c:delete val="0"/>
        <c:axPos val="l"/>
        <c:majorGridlines>
          <c:spPr>
            <a:ln w="9360">
              <a:solidFill>
                <a:srgbClr val="D9D9D9"/>
              </a:solidFill>
              <a:round/>
            </a:ln>
          </c:spPr>
        </c:majorGridlines>
        <c:numFmt formatCode="#,##0.00" sourceLinked="0"/>
        <c:majorTickMark val="none"/>
        <c:minorTickMark val="none"/>
        <c:tickLblPos val="nextTo"/>
        <c:spPr>
          <a:ln w="9360">
            <a:noFill/>
          </a:ln>
        </c:spPr>
        <c:txPr>
          <a:bodyPr/>
          <a:lstStyle/>
          <a:p>
            <a:pPr>
              <a:defRPr sz="1000" b="0" strike="noStrike" spc="-1">
                <a:solidFill>
                  <a:srgbClr val="1F497D"/>
                </a:solidFill>
                <a:latin typeface="Calibri"/>
              </a:defRPr>
            </a:pPr>
            <a:endParaRPr lang="it-IT"/>
          </a:p>
        </c:txPr>
        <c:crossAx val="68167826"/>
        <c:crosses val="autoZero"/>
        <c:crossBetween val="between"/>
      </c:valAx>
      <c:spPr>
        <a:solidFill>
          <a:srgbClr val="FFFFFF"/>
        </a:solidFill>
        <a:ln>
          <a:noFill/>
        </a:ln>
      </c:spPr>
    </c:plotArea>
    <c:legend>
      <c:legendPos val="b"/>
      <c:overlay val="0"/>
      <c:spPr>
        <a:noFill/>
        <a:ln>
          <a:noFill/>
        </a:ln>
      </c:spPr>
      <c:txPr>
        <a:bodyPr/>
        <a:lstStyle/>
        <a:p>
          <a:pPr>
            <a:defRPr sz="1000" b="0" strike="noStrike" spc="-1">
              <a:solidFill>
                <a:srgbClr val="1F497D"/>
              </a:solidFill>
              <a:latin typeface="Calibri"/>
            </a:defRPr>
          </a:pPr>
          <a:endParaRPr lang="it-IT"/>
        </a:p>
      </c:txPr>
    </c:legend>
    <c:plotVisOnly val="1"/>
    <c:dispBlanksAs val="gap"/>
    <c:showDLblsOverMax val="1"/>
  </c:chart>
  <c:spPr>
    <a:solidFill>
      <a:srgbClr val="FFFFFF"/>
    </a:solid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c:style val="2"/>
  <c:chart>
    <c:autoTitleDeleted val="1"/>
    <c:plotArea>
      <c:layout/>
      <c:barChart>
        <c:barDir val="col"/>
        <c:grouping val="clustered"/>
        <c:varyColors val="0"/>
        <c:ser>
          <c:idx val="0"/>
          <c:order val="0"/>
          <c:spPr>
            <a:solidFill>
              <a:srgbClr val="4F81BD"/>
            </a:solidFill>
            <a:ln>
              <a:noFill/>
            </a:ln>
          </c:spPr>
          <c:invertIfNegative val="0"/>
          <c:dLbls>
            <c:spPr>
              <a:noFill/>
              <a:ln>
                <a:noFill/>
              </a:ln>
              <a:effectLst/>
            </c:spPr>
            <c:txPr>
              <a:bodyPr/>
              <a:lstStyle/>
              <a:p>
                <a:pPr>
                  <a:defRPr sz="1000" b="0" strike="noStrike" spc="-1">
                    <a:solidFill>
                      <a:srgbClr val="1F497D"/>
                    </a:solidFill>
                    <a:latin typeface="Calibri"/>
                  </a:defRPr>
                </a:pPr>
                <a:endParaRPr lang="it-IT"/>
              </a:p>
            </c:tx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0</c:f>
              <c:numCache>
                <c:formatCode>General</c:formatCode>
                <c:ptCount val="6"/>
                <c:pt idx="0">
                  <c:v>0.25026043190729802</c:v>
                </c:pt>
                <c:pt idx="1">
                  <c:v>0.14871873186524501</c:v>
                </c:pt>
                <c:pt idx="2">
                  <c:v>0.50053752078873104</c:v>
                </c:pt>
                <c:pt idx="3">
                  <c:v>10.016069406286899</c:v>
                </c:pt>
                <c:pt idx="4">
                  <c:v>0</c:v>
                </c:pt>
                <c:pt idx="5">
                  <c:v>0</c:v>
                </c:pt>
              </c:numCache>
            </c:numRef>
          </c:val>
          <c:extLst>
            <c:ext xmlns:c15="http://schemas.microsoft.com/office/drawing/2012/chart" uri="{02D57815-91ED-43cb-92C2-25804820EDAC}">
              <c15:filteredSeriesTitle>
                <c15:tx>
                  <c:strRef>
                    <c:extLst>
                      <c:ext uri="{02D57815-91ED-43cb-92C2-25804820EDAC}">
                        <c15:formulaRef>
                          <c15:sqref>label 0</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6"/>
                      <c:pt idx="0">
                        <c:v>1</c:v>
                      </c:pt>
                      <c:pt idx="1">
                        <c:v>2</c:v>
                      </c:pt>
                      <c:pt idx="2">
                        <c:v>3</c:v>
                      </c:pt>
                      <c:pt idx="3">
                        <c:v>4</c:v>
                      </c:pt>
                      <c:pt idx="4">
                        <c:v>5</c:v>
                      </c:pt>
                      <c:pt idx="5">
                        <c:v>6</c:v>
                      </c:pt>
                    </c:strCache>
                  </c:strRef>
                </c15:cat>
              </c15:filteredCategoryTitle>
            </c:ext>
            <c:ext xmlns:c16="http://schemas.microsoft.com/office/drawing/2014/chart" uri="{C3380CC4-5D6E-409C-BE32-E72D297353CC}">
              <c16:uniqueId val="{00000000-C90B-0C4D-BCBA-5E7DC03CF71E}"/>
            </c:ext>
          </c:extLst>
        </c:ser>
        <c:dLbls>
          <c:showLegendKey val="0"/>
          <c:showVal val="0"/>
          <c:showCatName val="0"/>
          <c:showSerName val="0"/>
          <c:showPercent val="0"/>
          <c:showBubbleSize val="0"/>
        </c:dLbls>
        <c:gapWidth val="75"/>
        <c:overlap val="-25"/>
        <c:axId val="69922560"/>
        <c:axId val="47846450"/>
      </c:barChart>
      <c:catAx>
        <c:axId val="69922560"/>
        <c:scaling>
          <c:orientation val="minMax"/>
        </c:scaling>
        <c:delete val="0"/>
        <c:axPos val="b"/>
        <c:numFmt formatCode="General" sourceLinked="1"/>
        <c:majorTickMark val="none"/>
        <c:minorTickMark val="none"/>
        <c:tickLblPos val="low"/>
        <c:spPr>
          <a:ln w="9360">
            <a:noFill/>
          </a:ln>
        </c:spPr>
        <c:txPr>
          <a:bodyPr/>
          <a:lstStyle/>
          <a:p>
            <a:pPr>
              <a:defRPr sz="1000" b="0" strike="noStrike" spc="-1">
                <a:solidFill>
                  <a:srgbClr val="1F497D"/>
                </a:solidFill>
                <a:latin typeface="Calibri"/>
              </a:defRPr>
            </a:pPr>
            <a:endParaRPr lang="it-IT"/>
          </a:p>
        </c:txPr>
        <c:crossAx val="47846450"/>
        <c:crosses val="autoZero"/>
        <c:auto val="1"/>
        <c:lblAlgn val="ctr"/>
        <c:lblOffset val="100"/>
        <c:noMultiLvlLbl val="1"/>
      </c:catAx>
      <c:valAx>
        <c:axId val="47846450"/>
        <c:scaling>
          <c:orientation val="minMax"/>
        </c:scaling>
        <c:delete val="0"/>
        <c:axPos val="l"/>
        <c:majorGridlines>
          <c:spPr>
            <a:ln w="9360">
              <a:solidFill>
                <a:srgbClr val="D9D9D9"/>
              </a:solidFill>
              <a:round/>
            </a:ln>
          </c:spPr>
        </c:majorGridlines>
        <c:numFmt formatCode="0.0%" sourceLinked="0"/>
        <c:majorTickMark val="none"/>
        <c:minorTickMark val="none"/>
        <c:tickLblPos val="nextTo"/>
        <c:spPr>
          <a:ln w="9360">
            <a:noFill/>
          </a:ln>
        </c:spPr>
        <c:txPr>
          <a:bodyPr/>
          <a:lstStyle/>
          <a:p>
            <a:pPr>
              <a:defRPr sz="1000" b="0" strike="noStrike" spc="-1">
                <a:solidFill>
                  <a:srgbClr val="1F497D"/>
                </a:solidFill>
                <a:latin typeface="Calibri"/>
              </a:defRPr>
            </a:pPr>
            <a:endParaRPr lang="it-IT"/>
          </a:p>
        </c:txPr>
        <c:crossAx val="69922560"/>
        <c:crosses val="autoZero"/>
        <c:crossBetween val="between"/>
      </c:valAx>
      <c:spPr>
        <a:solidFill>
          <a:srgbClr val="FFFFFF"/>
        </a:solidFill>
        <a:ln>
          <a:noFill/>
        </a:ln>
      </c:spPr>
    </c:plotArea>
    <c:legend>
      <c:legendPos val="r"/>
      <c:layout>
        <c:manualLayout>
          <c:xMode val="edge"/>
          <c:yMode val="edge"/>
          <c:x val="0.42647405938724398"/>
          <c:y val="0.91485699152542399"/>
          <c:w val="0.14517042772165001"/>
          <c:h val="8.4889418620050297E-2"/>
        </c:manualLayout>
      </c:layout>
      <c:overlay val="1"/>
      <c:spPr>
        <a:noFill/>
        <a:ln>
          <a:noFill/>
        </a:ln>
      </c:spPr>
      <c:txPr>
        <a:bodyPr/>
        <a:lstStyle/>
        <a:p>
          <a:pPr>
            <a:defRPr sz="1000" b="0" strike="noStrike" spc="-1">
              <a:solidFill>
                <a:srgbClr val="1F497D"/>
              </a:solidFill>
              <a:latin typeface="Calibri"/>
            </a:defRPr>
          </a:pPr>
          <a:endParaRPr lang="it-IT"/>
        </a:p>
      </c:txPr>
    </c:legend>
    <c:plotVisOnly val="1"/>
    <c:dispBlanksAs val="gap"/>
    <c:showDLblsOverMax val="1"/>
  </c:chart>
  <c:spPr>
    <a:solidFill>
      <a:srgbClr val="FFFFFF"/>
    </a:solid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c:style val="2"/>
  <c:chart>
    <c:autoTitleDeleted val="1"/>
    <c:plotArea>
      <c:layout/>
      <c:barChart>
        <c:barDir val="col"/>
        <c:grouping val="clustered"/>
        <c:varyColors val="0"/>
        <c:ser>
          <c:idx val="0"/>
          <c:order val="0"/>
          <c:spPr>
            <a:solidFill>
              <a:srgbClr val="4F81BD"/>
            </a:solidFill>
            <a:ln>
              <a:noFill/>
            </a:ln>
          </c:spPr>
          <c:invertIfNegative val="0"/>
          <c:dLbls>
            <c:spPr>
              <a:noFill/>
              <a:ln>
                <a:noFill/>
              </a:ln>
              <a:effectLst/>
            </c:spPr>
            <c:txPr>
              <a:bodyPr/>
              <a:lstStyle/>
              <a:p>
                <a:pPr>
                  <a:defRPr sz="1000" b="0" strike="noStrike" spc="-1">
                    <a:solidFill>
                      <a:srgbClr val="1F497D"/>
                    </a:solidFill>
                    <a:latin typeface="Calibri"/>
                  </a:defRPr>
                </a:pPr>
                <a:endParaRPr lang="it-IT"/>
              </a:p>
            </c:tx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0</c:f>
              <c:numCache>
                <c:formatCode>General</c:formatCode>
                <c:ptCount val="6"/>
                <c:pt idx="0">
                  <c:v>0</c:v>
                </c:pt>
                <c:pt idx="1">
                  <c:v>-13.7149662437442</c:v>
                </c:pt>
                <c:pt idx="2">
                  <c:v>0.29046373745967502</c:v>
                </c:pt>
                <c:pt idx="3">
                  <c:v>32.657912483613401</c:v>
                </c:pt>
                <c:pt idx="4">
                  <c:v>51.362584372694002</c:v>
                </c:pt>
                <c:pt idx="5">
                  <c:v>38.208152980205099</c:v>
                </c:pt>
              </c:numCache>
            </c:numRef>
          </c:val>
          <c:extLst>
            <c:ext xmlns:c15="http://schemas.microsoft.com/office/drawing/2012/chart" uri="{02D57815-91ED-43cb-92C2-25804820EDAC}">
              <c15:filteredSeriesTitle>
                <c15:tx>
                  <c:strRef>
                    <c:extLst>
                      <c:ext uri="{02D57815-91ED-43cb-92C2-25804820EDAC}">
                        <c15:formulaRef>
                          <c15:sqref>label 0</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6"/>
                      <c:pt idx="0">
                        <c:v>1</c:v>
                      </c:pt>
                      <c:pt idx="1">
                        <c:v>2</c:v>
                      </c:pt>
                      <c:pt idx="2">
                        <c:v>3</c:v>
                      </c:pt>
                      <c:pt idx="3">
                        <c:v>4</c:v>
                      </c:pt>
                      <c:pt idx="4">
                        <c:v>5</c:v>
                      </c:pt>
                      <c:pt idx="5">
                        <c:v>6</c:v>
                      </c:pt>
                    </c:strCache>
                  </c:strRef>
                </c15:cat>
              </c15:filteredCategoryTitle>
            </c:ext>
            <c:ext xmlns:c16="http://schemas.microsoft.com/office/drawing/2014/chart" uri="{C3380CC4-5D6E-409C-BE32-E72D297353CC}">
              <c16:uniqueId val="{00000000-EB47-9D4F-8DED-2BD899870281}"/>
            </c:ext>
          </c:extLst>
        </c:ser>
        <c:dLbls>
          <c:showLegendKey val="0"/>
          <c:showVal val="0"/>
          <c:showCatName val="0"/>
          <c:showSerName val="0"/>
          <c:showPercent val="0"/>
          <c:showBubbleSize val="0"/>
        </c:dLbls>
        <c:gapWidth val="75"/>
        <c:overlap val="-25"/>
        <c:axId val="63117091"/>
        <c:axId val="3618564"/>
      </c:barChart>
      <c:catAx>
        <c:axId val="63117091"/>
        <c:scaling>
          <c:orientation val="minMax"/>
        </c:scaling>
        <c:delete val="0"/>
        <c:axPos val="b"/>
        <c:numFmt formatCode="General" sourceLinked="1"/>
        <c:majorTickMark val="none"/>
        <c:minorTickMark val="none"/>
        <c:tickLblPos val="low"/>
        <c:spPr>
          <a:ln w="9360">
            <a:noFill/>
          </a:ln>
        </c:spPr>
        <c:txPr>
          <a:bodyPr/>
          <a:lstStyle/>
          <a:p>
            <a:pPr>
              <a:defRPr sz="1000" b="0" strike="noStrike" spc="-1">
                <a:solidFill>
                  <a:srgbClr val="1F497D"/>
                </a:solidFill>
                <a:latin typeface="Calibri"/>
              </a:defRPr>
            </a:pPr>
            <a:endParaRPr lang="it-IT"/>
          </a:p>
        </c:txPr>
        <c:crossAx val="3618564"/>
        <c:crosses val="autoZero"/>
        <c:auto val="1"/>
        <c:lblAlgn val="ctr"/>
        <c:lblOffset val="100"/>
        <c:noMultiLvlLbl val="1"/>
      </c:catAx>
      <c:valAx>
        <c:axId val="3618564"/>
        <c:scaling>
          <c:orientation val="minMax"/>
        </c:scaling>
        <c:delete val="0"/>
        <c:axPos val="l"/>
        <c:majorGridlines>
          <c:spPr>
            <a:ln w="9360">
              <a:solidFill>
                <a:srgbClr val="D9D9D9"/>
              </a:solidFill>
              <a:round/>
            </a:ln>
          </c:spPr>
        </c:majorGridlines>
        <c:numFmt formatCode="0.00" sourceLinked="0"/>
        <c:majorTickMark val="none"/>
        <c:minorTickMark val="none"/>
        <c:tickLblPos val="nextTo"/>
        <c:spPr>
          <a:ln w="9360">
            <a:noFill/>
          </a:ln>
        </c:spPr>
        <c:txPr>
          <a:bodyPr/>
          <a:lstStyle/>
          <a:p>
            <a:pPr>
              <a:defRPr sz="1000" b="0" strike="noStrike" spc="-1">
                <a:solidFill>
                  <a:srgbClr val="1F497D"/>
                </a:solidFill>
                <a:latin typeface="Calibri"/>
              </a:defRPr>
            </a:pPr>
            <a:endParaRPr lang="it-IT"/>
          </a:p>
        </c:txPr>
        <c:crossAx val="63117091"/>
        <c:crosses val="autoZero"/>
        <c:crossBetween val="between"/>
      </c:valAx>
      <c:spPr>
        <a:solidFill>
          <a:srgbClr val="FFFFFF"/>
        </a:solidFill>
        <a:ln>
          <a:noFill/>
        </a:ln>
      </c:spPr>
    </c:plotArea>
    <c:legend>
      <c:legendPos val="r"/>
      <c:layout>
        <c:manualLayout>
          <c:xMode val="edge"/>
          <c:yMode val="edge"/>
          <c:x val="0.38290138318462902"/>
          <c:y val="0.914899257688229"/>
          <c:w val="0.197054102539892"/>
          <c:h val="8.4846877900039794E-2"/>
        </c:manualLayout>
      </c:layout>
      <c:overlay val="1"/>
      <c:spPr>
        <a:noFill/>
        <a:ln>
          <a:noFill/>
        </a:ln>
      </c:spPr>
      <c:txPr>
        <a:bodyPr/>
        <a:lstStyle/>
        <a:p>
          <a:pPr>
            <a:defRPr sz="1000" b="0" strike="noStrike" spc="-1">
              <a:solidFill>
                <a:srgbClr val="1F497D"/>
              </a:solidFill>
              <a:latin typeface="Calibri"/>
            </a:defRPr>
          </a:pPr>
          <a:endParaRPr lang="it-IT"/>
        </a:p>
      </c:txPr>
    </c:legend>
    <c:plotVisOnly val="1"/>
    <c:dispBlanksAs val="gap"/>
    <c:showDLblsOverMax val="1"/>
  </c:chart>
  <c:spPr>
    <a:solidFill>
      <a:srgbClr val="FFFFFF"/>
    </a:solid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c:style val="2"/>
  <c:chart>
    <c:autoTitleDeleted val="1"/>
    <c:plotArea>
      <c:layout>
        <c:manualLayout>
          <c:layoutTarget val="inner"/>
          <c:xMode val="edge"/>
          <c:yMode val="edge"/>
          <c:x val="7.8034272765897195E-2"/>
          <c:y val="4.8051606108478202E-2"/>
          <c:w val="0.89529339564745303"/>
          <c:h val="0.68180621379673501"/>
        </c:manualLayout>
      </c:layout>
      <c:barChart>
        <c:barDir val="col"/>
        <c:grouping val="clustered"/>
        <c:varyColors val="0"/>
        <c:ser>
          <c:idx val="0"/>
          <c:order val="0"/>
          <c:spPr>
            <a:solidFill>
              <a:srgbClr val="4F81BD"/>
            </a:solidFill>
            <a:ln>
              <a:noFill/>
            </a:ln>
          </c:spPr>
          <c:invertIfNegative val="0"/>
          <c:dLbls>
            <c:spPr>
              <a:noFill/>
              <a:ln>
                <a:noFill/>
              </a:ln>
              <a:effectLst/>
            </c:spPr>
            <c:txPr>
              <a:bodyPr/>
              <a:lstStyle/>
              <a:p>
                <a:pPr>
                  <a:defRPr sz="1000" b="0" strike="noStrike" spc="-1">
                    <a:solidFill>
                      <a:srgbClr val="1F497D"/>
                    </a:solidFill>
                    <a:latin typeface="Calibri"/>
                  </a:defRPr>
                </a:pPr>
                <a:endParaRPr lang="it-IT"/>
              </a:p>
            </c:tx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0</c:f>
              <c:numCache>
                <c:formatCode>General</c:formatCode>
                <c:ptCount val="6"/>
                <c:pt idx="0">
                  <c:v>3.9958374257518399</c:v>
                </c:pt>
                <c:pt idx="1">
                  <c:v>6.72410252197486</c:v>
                </c:pt>
                <c:pt idx="2">
                  <c:v>1.99785222579165</c:v>
                </c:pt>
                <c:pt idx="3">
                  <c:v>9.9839563748661694E-2</c:v>
                </c:pt>
                <c:pt idx="4">
                  <c:v>0</c:v>
                </c:pt>
                <c:pt idx="5">
                  <c:v>0</c:v>
                </c:pt>
              </c:numCache>
            </c:numRef>
          </c:val>
          <c:extLst>
            <c:ext xmlns:c15="http://schemas.microsoft.com/office/drawing/2012/chart" uri="{02D57815-91ED-43cb-92C2-25804820EDAC}">
              <c15:filteredSeriesTitle>
                <c15:tx>
                  <c:strRef>
                    <c:extLst>
                      <c:ext uri="{02D57815-91ED-43cb-92C2-25804820EDAC}">
                        <c15:formulaRef>
                          <c15:sqref>label 0</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6"/>
                      <c:pt idx="0">
                        <c:v>1</c:v>
                      </c:pt>
                      <c:pt idx="1">
                        <c:v>2</c:v>
                      </c:pt>
                      <c:pt idx="2">
                        <c:v>3</c:v>
                      </c:pt>
                      <c:pt idx="3">
                        <c:v>4</c:v>
                      </c:pt>
                      <c:pt idx="4">
                        <c:v>5</c:v>
                      </c:pt>
                      <c:pt idx="5">
                        <c:v>6</c:v>
                      </c:pt>
                    </c:strCache>
                  </c:strRef>
                </c15:cat>
              </c15:filteredCategoryTitle>
            </c:ext>
            <c:ext xmlns:c16="http://schemas.microsoft.com/office/drawing/2014/chart" uri="{C3380CC4-5D6E-409C-BE32-E72D297353CC}">
              <c16:uniqueId val="{00000000-CE57-304A-A5AA-4A01DB200139}"/>
            </c:ext>
          </c:extLst>
        </c:ser>
        <c:dLbls>
          <c:showLegendKey val="0"/>
          <c:showVal val="0"/>
          <c:showCatName val="0"/>
          <c:showSerName val="0"/>
          <c:showPercent val="0"/>
          <c:showBubbleSize val="0"/>
        </c:dLbls>
        <c:gapWidth val="75"/>
        <c:overlap val="-25"/>
        <c:axId val="19997911"/>
        <c:axId val="923075"/>
      </c:barChart>
      <c:catAx>
        <c:axId val="19997911"/>
        <c:scaling>
          <c:orientation val="minMax"/>
        </c:scaling>
        <c:delete val="0"/>
        <c:axPos val="b"/>
        <c:numFmt formatCode="General" sourceLinked="1"/>
        <c:majorTickMark val="none"/>
        <c:minorTickMark val="none"/>
        <c:tickLblPos val="low"/>
        <c:spPr>
          <a:ln w="9360">
            <a:noFill/>
          </a:ln>
        </c:spPr>
        <c:txPr>
          <a:bodyPr/>
          <a:lstStyle/>
          <a:p>
            <a:pPr>
              <a:defRPr sz="1000" b="0" strike="noStrike" spc="-1">
                <a:solidFill>
                  <a:srgbClr val="1F497D"/>
                </a:solidFill>
                <a:latin typeface="Calibri"/>
              </a:defRPr>
            </a:pPr>
            <a:endParaRPr lang="it-IT"/>
          </a:p>
        </c:txPr>
        <c:crossAx val="923075"/>
        <c:crosses val="autoZero"/>
        <c:auto val="1"/>
        <c:lblAlgn val="ctr"/>
        <c:lblOffset val="100"/>
        <c:noMultiLvlLbl val="1"/>
      </c:catAx>
      <c:valAx>
        <c:axId val="923075"/>
        <c:scaling>
          <c:orientation val="minMax"/>
        </c:scaling>
        <c:delete val="0"/>
        <c:axPos val="l"/>
        <c:majorGridlines>
          <c:spPr>
            <a:ln w="9360">
              <a:solidFill>
                <a:srgbClr val="D9D9D9"/>
              </a:solidFill>
              <a:round/>
            </a:ln>
          </c:spPr>
        </c:majorGridlines>
        <c:numFmt formatCode="#,##0.0" sourceLinked="0"/>
        <c:majorTickMark val="none"/>
        <c:minorTickMark val="none"/>
        <c:tickLblPos val="nextTo"/>
        <c:spPr>
          <a:ln w="9360">
            <a:noFill/>
          </a:ln>
        </c:spPr>
        <c:txPr>
          <a:bodyPr/>
          <a:lstStyle/>
          <a:p>
            <a:pPr>
              <a:defRPr sz="1000" b="0" strike="noStrike" spc="-1">
                <a:solidFill>
                  <a:srgbClr val="1F497D"/>
                </a:solidFill>
                <a:latin typeface="Calibri"/>
              </a:defRPr>
            </a:pPr>
            <a:endParaRPr lang="it-IT"/>
          </a:p>
        </c:txPr>
        <c:crossAx val="19997911"/>
        <c:crosses val="autoZero"/>
        <c:crossBetween val="between"/>
      </c:valAx>
      <c:spPr>
        <a:solidFill>
          <a:srgbClr val="FFFFFF"/>
        </a:solidFill>
        <a:ln>
          <a:noFill/>
        </a:ln>
      </c:spPr>
    </c:plotArea>
    <c:legend>
      <c:legendPos val="r"/>
      <c:layout>
        <c:manualLayout>
          <c:xMode val="edge"/>
          <c:yMode val="edge"/>
          <c:x val="0.42647405938724398"/>
          <c:y val="0.91482359136387603"/>
          <c:w val="0.150457935983382"/>
          <c:h val="8.4924292297564194E-2"/>
        </c:manualLayout>
      </c:layout>
      <c:overlay val="1"/>
      <c:spPr>
        <a:noFill/>
        <a:ln>
          <a:noFill/>
        </a:ln>
      </c:spPr>
      <c:txPr>
        <a:bodyPr/>
        <a:lstStyle/>
        <a:p>
          <a:pPr>
            <a:defRPr sz="1000" b="0" strike="noStrike" spc="-1">
              <a:solidFill>
                <a:srgbClr val="1F497D"/>
              </a:solidFill>
              <a:latin typeface="Calibri"/>
            </a:defRPr>
          </a:pPr>
          <a:endParaRPr lang="it-IT"/>
        </a:p>
      </c:txPr>
    </c:legend>
    <c:plotVisOnly val="1"/>
    <c:dispBlanksAs val="gap"/>
    <c:showDLblsOverMax val="1"/>
  </c:chart>
  <c:spPr>
    <a:solidFill>
      <a:srgbClr val="FFFFFF"/>
    </a:solid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c:style val="2"/>
  <c:chart>
    <c:autoTitleDeleted val="1"/>
    <c:plotArea>
      <c:layout/>
      <c:barChart>
        <c:barDir val="col"/>
        <c:grouping val="clustered"/>
        <c:varyColors val="0"/>
        <c:ser>
          <c:idx val="0"/>
          <c:order val="0"/>
          <c:spPr>
            <a:solidFill>
              <a:srgbClr val="4F81BD"/>
            </a:solidFill>
            <a:ln>
              <a:noFill/>
            </a:ln>
          </c:spPr>
          <c:invertIfNegative val="0"/>
          <c:dLbls>
            <c:spPr>
              <a:noFill/>
              <a:ln>
                <a:noFill/>
              </a:ln>
              <a:effectLst/>
            </c:spPr>
            <c:txPr>
              <a:bodyPr/>
              <a:lstStyle/>
              <a:p>
                <a:pPr>
                  <a:defRPr sz="1000" b="0" strike="noStrike" spc="-1">
                    <a:solidFill>
                      <a:srgbClr val="1F497D"/>
                    </a:solidFill>
                    <a:latin typeface="Calibri"/>
                  </a:defRPr>
                </a:pPr>
                <a:endParaRPr lang="it-IT"/>
              </a:p>
            </c:tx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0</c:f>
              <c:numCache>
                <c:formatCode>General</c:formatCode>
                <c:ptCount val="6"/>
                <c:pt idx="0">
                  <c:v>0</c:v>
                </c:pt>
                <c:pt idx="1">
                  <c:v>0.73111311586694805</c:v>
                </c:pt>
                <c:pt idx="2">
                  <c:v>0.55190547427673098</c:v>
                </c:pt>
                <c:pt idx="3">
                  <c:v>3.2266576493575901E-2</c:v>
                </c:pt>
                <c:pt idx="4">
                  <c:v>-0.225498458407554</c:v>
                </c:pt>
                <c:pt idx="5">
                  <c:v>-0.356996858578423</c:v>
                </c:pt>
              </c:numCache>
            </c:numRef>
          </c:val>
          <c:extLst>
            <c:ext xmlns:c15="http://schemas.microsoft.com/office/drawing/2012/chart" uri="{02D57815-91ED-43cb-92C2-25804820EDAC}">
              <c15:filteredSeriesTitle>
                <c15:tx>
                  <c:strRef>
                    <c:extLst>
                      <c:ext uri="{02D57815-91ED-43cb-92C2-25804820EDAC}">
                        <c15:formulaRef>
                          <c15:sqref>label 0</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6"/>
                      <c:pt idx="0">
                        <c:v>1</c:v>
                      </c:pt>
                      <c:pt idx="1">
                        <c:v>2</c:v>
                      </c:pt>
                      <c:pt idx="2">
                        <c:v>3</c:v>
                      </c:pt>
                      <c:pt idx="3">
                        <c:v>4</c:v>
                      </c:pt>
                      <c:pt idx="4">
                        <c:v>5</c:v>
                      </c:pt>
                      <c:pt idx="5">
                        <c:v>6</c:v>
                      </c:pt>
                    </c:strCache>
                  </c:strRef>
                </c15:cat>
              </c15:filteredCategoryTitle>
            </c:ext>
            <c:ext xmlns:c16="http://schemas.microsoft.com/office/drawing/2014/chart" uri="{C3380CC4-5D6E-409C-BE32-E72D297353CC}">
              <c16:uniqueId val="{00000000-D027-3843-BD5E-8D412E115767}"/>
            </c:ext>
          </c:extLst>
        </c:ser>
        <c:dLbls>
          <c:showLegendKey val="0"/>
          <c:showVal val="0"/>
          <c:showCatName val="0"/>
          <c:showSerName val="0"/>
          <c:showPercent val="0"/>
          <c:showBubbleSize val="0"/>
        </c:dLbls>
        <c:gapWidth val="75"/>
        <c:overlap val="-25"/>
        <c:axId val="88750613"/>
        <c:axId val="45584888"/>
      </c:barChart>
      <c:catAx>
        <c:axId val="88750613"/>
        <c:scaling>
          <c:orientation val="minMax"/>
        </c:scaling>
        <c:delete val="0"/>
        <c:axPos val="b"/>
        <c:numFmt formatCode="General" sourceLinked="1"/>
        <c:majorTickMark val="none"/>
        <c:minorTickMark val="none"/>
        <c:tickLblPos val="low"/>
        <c:spPr>
          <a:ln w="9360">
            <a:noFill/>
          </a:ln>
        </c:spPr>
        <c:txPr>
          <a:bodyPr/>
          <a:lstStyle/>
          <a:p>
            <a:pPr>
              <a:defRPr sz="1000" b="0" strike="noStrike" spc="-1">
                <a:solidFill>
                  <a:srgbClr val="1F497D"/>
                </a:solidFill>
                <a:latin typeface="Calibri"/>
              </a:defRPr>
            </a:pPr>
            <a:endParaRPr lang="it-IT"/>
          </a:p>
        </c:txPr>
        <c:crossAx val="45584888"/>
        <c:crosses val="autoZero"/>
        <c:auto val="1"/>
        <c:lblAlgn val="ctr"/>
        <c:lblOffset val="100"/>
        <c:noMultiLvlLbl val="1"/>
      </c:catAx>
      <c:valAx>
        <c:axId val="45584888"/>
        <c:scaling>
          <c:orientation val="minMax"/>
        </c:scaling>
        <c:delete val="0"/>
        <c:axPos val="l"/>
        <c:majorGridlines>
          <c:spPr>
            <a:ln w="9360">
              <a:solidFill>
                <a:srgbClr val="D9D9D9"/>
              </a:solidFill>
              <a:round/>
            </a:ln>
          </c:spPr>
        </c:majorGridlines>
        <c:numFmt formatCode="0.0%" sourceLinked="0"/>
        <c:majorTickMark val="none"/>
        <c:minorTickMark val="none"/>
        <c:tickLblPos val="nextTo"/>
        <c:spPr>
          <a:ln w="9360">
            <a:noFill/>
          </a:ln>
        </c:spPr>
        <c:txPr>
          <a:bodyPr/>
          <a:lstStyle/>
          <a:p>
            <a:pPr>
              <a:defRPr sz="1000" b="0" strike="noStrike" spc="-1">
                <a:solidFill>
                  <a:srgbClr val="1F497D"/>
                </a:solidFill>
                <a:latin typeface="Calibri"/>
              </a:defRPr>
            </a:pPr>
            <a:endParaRPr lang="it-IT"/>
          </a:p>
        </c:txPr>
        <c:crossAx val="88750613"/>
        <c:crosses val="autoZero"/>
        <c:crossBetween val="between"/>
      </c:valAx>
      <c:spPr>
        <a:solidFill>
          <a:srgbClr val="FFFFFF"/>
        </a:solidFill>
        <a:ln>
          <a:noFill/>
        </a:ln>
      </c:spPr>
    </c:plotArea>
    <c:legend>
      <c:legendPos val="r"/>
      <c:layout>
        <c:manualLayout>
          <c:xMode val="edge"/>
          <c:yMode val="edge"/>
          <c:x val="0.41863758674408702"/>
          <c:y val="0.91482979000913001"/>
          <c:w val="0.16971957322254699"/>
          <c:h val="8.49204278632925E-2"/>
        </c:manualLayout>
      </c:layout>
      <c:overlay val="1"/>
      <c:spPr>
        <a:noFill/>
        <a:ln>
          <a:noFill/>
        </a:ln>
      </c:spPr>
      <c:txPr>
        <a:bodyPr/>
        <a:lstStyle/>
        <a:p>
          <a:pPr>
            <a:defRPr sz="1000" b="0" strike="noStrike" spc="-1">
              <a:solidFill>
                <a:srgbClr val="1F497D"/>
              </a:solidFill>
              <a:latin typeface="Calibri"/>
            </a:defRPr>
          </a:pPr>
          <a:endParaRPr lang="it-IT"/>
        </a:p>
      </c:txPr>
    </c:legend>
    <c:plotVisOnly val="1"/>
    <c:dispBlanksAs val="gap"/>
    <c:showDLblsOverMax val="1"/>
  </c:chart>
  <c:spPr>
    <a:solidFill>
      <a:srgbClr val="FFFFFF"/>
    </a:solid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c:style val="2"/>
  <c:chart>
    <c:title>
      <c:tx>
        <c:rich>
          <a:bodyPr rot="0"/>
          <a:lstStyle/>
          <a:p>
            <a:pPr>
              <a:defRPr sz="1800" b="1" strike="noStrike" spc="-1">
                <a:solidFill>
                  <a:srgbClr val="1F497D"/>
                </a:solidFill>
                <a:latin typeface="Calibri"/>
              </a:defRPr>
            </a:pPr>
            <a:r>
              <a:rPr lang="it-IT" sz="1800" b="1" strike="noStrike" spc="-1">
                <a:solidFill>
                  <a:srgbClr val="1F497D"/>
                </a:solidFill>
                <a:latin typeface="Calibri"/>
              </a:rPr>
              <a:t>Margini Economici</a:t>
            </a:r>
          </a:p>
        </c:rich>
      </c:tx>
      <c:overlay val="0"/>
      <c:spPr>
        <a:noFill/>
        <a:ln>
          <a:noFill/>
        </a:ln>
      </c:spPr>
    </c:title>
    <c:autoTitleDeleted val="0"/>
    <c:plotArea>
      <c:layout/>
      <c:barChart>
        <c:barDir val="col"/>
        <c:grouping val="clustered"/>
        <c:varyColors val="0"/>
        <c:ser>
          <c:idx val="0"/>
          <c:order val="0"/>
          <c:spPr>
            <a:solidFill>
              <a:srgbClr val="4F81BD"/>
            </a:solidFill>
            <a:ln>
              <a:noFill/>
            </a:ln>
          </c:spPr>
          <c:invertIfNegative val="0"/>
          <c:dLbls>
            <c:spPr>
              <a:noFill/>
              <a:ln>
                <a:noFill/>
              </a:ln>
              <a:effectLst/>
            </c:spPr>
            <c:txPr>
              <a:bodyPr/>
              <a:lstStyle/>
              <a:p>
                <a:pPr>
                  <a:defRPr sz="1000" b="0" strike="noStrike" spc="-1">
                    <a:solidFill>
                      <a:srgbClr val="1F497D"/>
                    </a:solidFill>
                    <a:latin typeface="Calibri"/>
                  </a:defRPr>
                </a:pPr>
                <a:endParaRPr lang="it-IT"/>
              </a:p>
            </c:tx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0</c:f>
              <c:numCache>
                <c:formatCode>General</c:formatCode>
                <c:ptCount val="5"/>
                <c:pt idx="0">
                  <c:v>223912</c:v>
                </c:pt>
                <c:pt idx="1">
                  <c:v>394390</c:v>
                </c:pt>
                <c:pt idx="2">
                  <c:v>890000</c:v>
                </c:pt>
                <c:pt idx="3">
                  <c:v>1485000</c:v>
                </c:pt>
                <c:pt idx="4">
                  <c:v>1912500</c:v>
                </c:pt>
              </c:numCache>
            </c:numRef>
          </c:val>
          <c:extLst>
            <c:ext xmlns:c15="http://schemas.microsoft.com/office/drawing/2012/chart" uri="{02D57815-91ED-43cb-92C2-25804820EDAC}">
              <c15:filteredSeriesTitle>
                <c15:tx>
                  <c:strRef>
                    <c:extLst>
                      <c:ext uri="{02D57815-91ED-43cb-92C2-25804820EDAC}">
                        <c15:formulaRef>
                          <c15:sqref>label 0</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5"/>
                      <c:pt idx="0">
                        <c:v>1</c:v>
                      </c:pt>
                      <c:pt idx="1">
                        <c:v>2</c:v>
                      </c:pt>
                      <c:pt idx="2">
                        <c:v>3</c:v>
                      </c:pt>
                      <c:pt idx="3">
                        <c:v>4</c:v>
                      </c:pt>
                      <c:pt idx="4">
                        <c:v>5</c:v>
                      </c:pt>
                    </c:strCache>
                  </c:strRef>
                </c15:cat>
              </c15:filteredCategoryTitle>
            </c:ext>
            <c:ext xmlns:c16="http://schemas.microsoft.com/office/drawing/2014/chart" uri="{C3380CC4-5D6E-409C-BE32-E72D297353CC}">
              <c16:uniqueId val="{00000000-9644-864B-8A0E-F6AB735A082F}"/>
            </c:ext>
          </c:extLst>
        </c:ser>
        <c:ser>
          <c:idx val="1"/>
          <c:order val="1"/>
          <c:spPr>
            <a:solidFill>
              <a:srgbClr val="C0504D"/>
            </a:solidFill>
            <a:ln>
              <a:noFill/>
            </a:ln>
          </c:spPr>
          <c:invertIfNegative val="0"/>
          <c:dLbls>
            <c:spPr>
              <a:noFill/>
              <a:ln>
                <a:noFill/>
              </a:ln>
              <a:effectLst/>
            </c:spPr>
            <c:txPr>
              <a:bodyPr/>
              <a:lstStyle/>
              <a:p>
                <a:pPr>
                  <a:defRPr sz="1000" b="0" strike="noStrike" spc="-1">
                    <a:solidFill>
                      <a:srgbClr val="1F497D"/>
                    </a:solidFill>
                    <a:latin typeface="Calibri"/>
                  </a:defRPr>
                </a:pPr>
                <a:endParaRPr lang="it-IT"/>
              </a:p>
            </c:tx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1</c:f>
              <c:numCache>
                <c:formatCode>General</c:formatCode>
                <c:ptCount val="5"/>
                <c:pt idx="0">
                  <c:v>24346</c:v>
                </c:pt>
                <c:pt idx="1">
                  <c:v>108950</c:v>
                </c:pt>
                <c:pt idx="2">
                  <c:v>287634</c:v>
                </c:pt>
                <c:pt idx="3">
                  <c:v>492392</c:v>
                </c:pt>
                <c:pt idx="4">
                  <c:v>686260</c:v>
                </c:pt>
              </c:numCache>
            </c:numRef>
          </c:val>
          <c:extLst>
            <c:ext xmlns:c15="http://schemas.microsoft.com/office/drawing/2012/chart" uri="{02D57815-91ED-43cb-92C2-25804820EDAC}">
              <c15:filteredSeriesTitle>
                <c15:tx>
                  <c:strRef>
                    <c:extLst>
                      <c:ext uri="{02D57815-91ED-43cb-92C2-25804820EDAC}">
                        <c15:formulaRef>
                          <c15:sqref>label 1</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5"/>
                      <c:pt idx="0">
                        <c:v>1</c:v>
                      </c:pt>
                      <c:pt idx="1">
                        <c:v>2</c:v>
                      </c:pt>
                      <c:pt idx="2">
                        <c:v>3</c:v>
                      </c:pt>
                      <c:pt idx="3">
                        <c:v>4</c:v>
                      </c:pt>
                      <c:pt idx="4">
                        <c:v>5</c:v>
                      </c:pt>
                    </c:strCache>
                  </c:strRef>
                </c15:cat>
              </c15:filteredCategoryTitle>
            </c:ext>
            <c:ext xmlns:c16="http://schemas.microsoft.com/office/drawing/2014/chart" uri="{C3380CC4-5D6E-409C-BE32-E72D297353CC}">
              <c16:uniqueId val="{00000001-9644-864B-8A0E-F6AB735A082F}"/>
            </c:ext>
          </c:extLst>
        </c:ser>
        <c:ser>
          <c:idx val="2"/>
          <c:order val="2"/>
          <c:spPr>
            <a:solidFill>
              <a:srgbClr val="8064A2"/>
            </a:solidFill>
            <a:ln>
              <a:noFill/>
            </a:ln>
          </c:spPr>
          <c:invertIfNegative val="0"/>
          <c:dLbls>
            <c:spPr>
              <a:noFill/>
              <a:ln>
                <a:noFill/>
              </a:ln>
              <a:effectLst/>
            </c:spPr>
            <c:txPr>
              <a:bodyPr/>
              <a:lstStyle/>
              <a:p>
                <a:pPr>
                  <a:defRPr sz="1000" b="0" strike="noStrike" spc="-1">
                    <a:solidFill>
                      <a:srgbClr val="1F497D"/>
                    </a:solidFill>
                    <a:latin typeface="Calibri"/>
                  </a:defRPr>
                </a:pPr>
                <a:endParaRPr lang="it-IT"/>
              </a:p>
            </c:tx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2</c:f>
              <c:numCache>
                <c:formatCode>General</c:formatCode>
                <c:ptCount val="5"/>
                <c:pt idx="0">
                  <c:v>-21025</c:v>
                </c:pt>
                <c:pt idx="1">
                  <c:v>40600</c:v>
                </c:pt>
                <c:pt idx="2">
                  <c:v>229884</c:v>
                </c:pt>
                <c:pt idx="3">
                  <c:v>436642</c:v>
                </c:pt>
                <c:pt idx="4">
                  <c:v>630162</c:v>
                </c:pt>
              </c:numCache>
            </c:numRef>
          </c:val>
          <c:extLst>
            <c:ext xmlns:c15="http://schemas.microsoft.com/office/drawing/2012/chart" uri="{02D57815-91ED-43cb-92C2-25804820EDAC}">
              <c15:filteredSeriesTitle>
                <c15:tx>
                  <c:strRef>
                    <c:extLst>
                      <c:ext uri="{02D57815-91ED-43cb-92C2-25804820EDAC}">
                        <c15:formulaRef>
                          <c15:sqref>label 2</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5"/>
                      <c:pt idx="0">
                        <c:v>1</c:v>
                      </c:pt>
                      <c:pt idx="1">
                        <c:v>2</c:v>
                      </c:pt>
                      <c:pt idx="2">
                        <c:v>3</c:v>
                      </c:pt>
                      <c:pt idx="3">
                        <c:v>4</c:v>
                      </c:pt>
                      <c:pt idx="4">
                        <c:v>5</c:v>
                      </c:pt>
                    </c:strCache>
                  </c:strRef>
                </c15:cat>
              </c15:filteredCategoryTitle>
            </c:ext>
            <c:ext xmlns:c16="http://schemas.microsoft.com/office/drawing/2014/chart" uri="{C3380CC4-5D6E-409C-BE32-E72D297353CC}">
              <c16:uniqueId val="{00000002-9644-864B-8A0E-F6AB735A082F}"/>
            </c:ext>
          </c:extLst>
        </c:ser>
        <c:dLbls>
          <c:showLegendKey val="0"/>
          <c:showVal val="0"/>
          <c:showCatName val="0"/>
          <c:showSerName val="0"/>
          <c:showPercent val="0"/>
          <c:showBubbleSize val="0"/>
        </c:dLbls>
        <c:gapWidth val="75"/>
        <c:overlap val="-25"/>
        <c:axId val="72250458"/>
        <c:axId val="58173844"/>
      </c:barChart>
      <c:lineChart>
        <c:grouping val="standard"/>
        <c:varyColors val="0"/>
        <c:ser>
          <c:idx val="3"/>
          <c:order val="3"/>
          <c:spPr>
            <a:ln w="38160">
              <a:solidFill>
                <a:srgbClr val="9BBB59"/>
              </a:solidFill>
              <a:round/>
            </a:ln>
          </c:spPr>
          <c:marker>
            <c:symbol val="triangle"/>
            <c:size val="5"/>
            <c:spPr>
              <a:solidFill>
                <a:srgbClr val="9BBB59"/>
              </a:solidFill>
            </c:spPr>
          </c:marker>
          <c:dLbls>
            <c:spPr>
              <a:noFill/>
              <a:ln>
                <a:noFill/>
              </a:ln>
              <a:effectLst/>
            </c:spPr>
            <c:txPr>
              <a:bodyPr/>
              <a:lstStyle/>
              <a:p>
                <a:pPr>
                  <a:defRPr sz="1000" b="0" strike="noStrike" spc="-1">
                    <a:solidFill>
                      <a:srgbClr val="1F497D"/>
                    </a:solidFill>
                    <a:latin typeface="Calibri"/>
                  </a:defRPr>
                </a:pPr>
                <a:endParaRPr lang="it-IT"/>
              </a:p>
            </c:tx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3</c:f>
              <c:numCache>
                <c:formatCode>General</c:formatCode>
                <c:ptCount val="5"/>
                <c:pt idx="0">
                  <c:v>-118783.532682462</c:v>
                </c:pt>
                <c:pt idx="1">
                  <c:v>-142656.636699683</c:v>
                </c:pt>
                <c:pt idx="2">
                  <c:v>194641.94229057201</c:v>
                </c:pt>
                <c:pt idx="3">
                  <c:v>369794.05708380899</c:v>
                </c:pt>
                <c:pt idx="4">
                  <c:v>355966.37578585098</c:v>
                </c:pt>
              </c:numCache>
            </c:numRef>
          </c:val>
          <c:smooth val="0"/>
          <c:extLst>
            <c:ext xmlns:c15="http://schemas.microsoft.com/office/drawing/2012/chart" uri="{02D57815-91ED-43cb-92C2-25804820EDAC}">
              <c15:filteredSeriesTitle>
                <c15:tx>
                  <c:strRef>
                    <c:extLst>
                      <c:ext uri="{02D57815-91ED-43cb-92C2-25804820EDAC}">
                        <c15:formulaRef>
                          <c15:sqref>label 3</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5"/>
                      <c:pt idx="0">
                        <c:v>1</c:v>
                      </c:pt>
                      <c:pt idx="1">
                        <c:v>2</c:v>
                      </c:pt>
                      <c:pt idx="2">
                        <c:v>3</c:v>
                      </c:pt>
                      <c:pt idx="3">
                        <c:v>4</c:v>
                      </c:pt>
                      <c:pt idx="4">
                        <c:v>5</c:v>
                      </c:pt>
                    </c:strCache>
                  </c:strRef>
                </c15:cat>
              </c15:filteredCategoryTitle>
            </c:ext>
            <c:ext xmlns:c16="http://schemas.microsoft.com/office/drawing/2014/chart" uri="{C3380CC4-5D6E-409C-BE32-E72D297353CC}">
              <c16:uniqueId val="{00000003-9644-864B-8A0E-F6AB735A082F}"/>
            </c:ext>
          </c:extLst>
        </c:ser>
        <c:dLbls>
          <c:showLegendKey val="0"/>
          <c:showVal val="0"/>
          <c:showCatName val="0"/>
          <c:showSerName val="0"/>
          <c:showPercent val="0"/>
          <c:showBubbleSize val="0"/>
        </c:dLbls>
        <c:hiLowLines>
          <c:spPr>
            <a:ln>
              <a:noFill/>
            </a:ln>
          </c:spPr>
        </c:hiLowLines>
        <c:marker val="1"/>
        <c:smooth val="0"/>
        <c:axId val="22484062"/>
        <c:axId val="19037878"/>
      </c:lineChart>
      <c:catAx>
        <c:axId val="72250458"/>
        <c:scaling>
          <c:orientation val="minMax"/>
        </c:scaling>
        <c:delete val="0"/>
        <c:axPos val="b"/>
        <c:numFmt formatCode="General" sourceLinked="1"/>
        <c:majorTickMark val="none"/>
        <c:minorTickMark val="none"/>
        <c:tickLblPos val="low"/>
        <c:spPr>
          <a:ln w="9360">
            <a:noFill/>
          </a:ln>
        </c:spPr>
        <c:txPr>
          <a:bodyPr/>
          <a:lstStyle/>
          <a:p>
            <a:pPr>
              <a:defRPr sz="1000" b="0" strike="noStrike" spc="-1">
                <a:solidFill>
                  <a:srgbClr val="1F497D"/>
                </a:solidFill>
                <a:latin typeface="Calibri"/>
              </a:defRPr>
            </a:pPr>
            <a:endParaRPr lang="it-IT"/>
          </a:p>
        </c:txPr>
        <c:crossAx val="58173844"/>
        <c:crosses val="autoZero"/>
        <c:auto val="1"/>
        <c:lblAlgn val="ctr"/>
        <c:lblOffset val="100"/>
        <c:noMultiLvlLbl val="1"/>
      </c:catAx>
      <c:valAx>
        <c:axId val="58173844"/>
        <c:scaling>
          <c:orientation val="minMax"/>
        </c:scaling>
        <c:delete val="0"/>
        <c:axPos val="l"/>
        <c:majorGridlines>
          <c:spPr>
            <a:ln w="9360">
              <a:solidFill>
                <a:srgbClr val="D9D9D9"/>
              </a:solidFill>
              <a:round/>
            </a:ln>
          </c:spPr>
        </c:majorGridlines>
        <c:numFmt formatCode="#,##0" sourceLinked="0"/>
        <c:majorTickMark val="none"/>
        <c:minorTickMark val="none"/>
        <c:tickLblPos val="nextTo"/>
        <c:spPr>
          <a:ln w="9360">
            <a:noFill/>
          </a:ln>
        </c:spPr>
        <c:txPr>
          <a:bodyPr/>
          <a:lstStyle/>
          <a:p>
            <a:pPr>
              <a:defRPr sz="1000" b="0" strike="noStrike" spc="-1">
                <a:solidFill>
                  <a:srgbClr val="1F497D"/>
                </a:solidFill>
                <a:latin typeface="Calibri"/>
              </a:defRPr>
            </a:pPr>
            <a:endParaRPr lang="it-IT"/>
          </a:p>
        </c:txPr>
        <c:crossAx val="72250458"/>
        <c:crosses val="autoZero"/>
        <c:crossBetween val="between"/>
      </c:valAx>
      <c:catAx>
        <c:axId val="22484062"/>
        <c:scaling>
          <c:orientation val="minMax"/>
        </c:scaling>
        <c:delete val="1"/>
        <c:axPos val="b"/>
        <c:numFmt formatCode="General" sourceLinked="1"/>
        <c:majorTickMark val="none"/>
        <c:minorTickMark val="none"/>
        <c:tickLblPos val="low"/>
        <c:crossAx val="19037878"/>
        <c:crosses val="autoZero"/>
        <c:auto val="1"/>
        <c:lblAlgn val="ctr"/>
        <c:lblOffset val="100"/>
        <c:noMultiLvlLbl val="1"/>
      </c:catAx>
      <c:valAx>
        <c:axId val="19037878"/>
        <c:scaling>
          <c:orientation val="minMax"/>
        </c:scaling>
        <c:delete val="1"/>
        <c:axPos val="l"/>
        <c:numFmt formatCode="#,##0" sourceLinked="0"/>
        <c:majorTickMark val="none"/>
        <c:minorTickMark val="none"/>
        <c:tickLblPos val="nextTo"/>
        <c:crossAx val="22484062"/>
        <c:crosses val="autoZero"/>
        <c:crossBetween val="between"/>
      </c:valAx>
      <c:spPr>
        <a:solidFill>
          <a:srgbClr val="FFFFFF"/>
        </a:solidFill>
        <a:ln>
          <a:noFill/>
        </a:ln>
      </c:spPr>
    </c:plotArea>
    <c:legend>
      <c:legendPos val="r"/>
      <c:layout>
        <c:manualLayout>
          <c:xMode val="edge"/>
          <c:yMode val="edge"/>
          <c:x val="0"/>
          <c:y val="0.83988263648747796"/>
          <c:w val="1"/>
          <c:h val="0.15992454412072901"/>
        </c:manualLayout>
      </c:layout>
      <c:overlay val="1"/>
      <c:spPr>
        <a:noFill/>
        <a:ln>
          <a:noFill/>
        </a:ln>
      </c:spPr>
      <c:txPr>
        <a:bodyPr/>
        <a:lstStyle/>
        <a:p>
          <a:pPr>
            <a:defRPr sz="1000" b="0" strike="noStrike" spc="-1">
              <a:solidFill>
                <a:srgbClr val="1F497D"/>
              </a:solidFill>
              <a:latin typeface="Calibri"/>
            </a:defRPr>
          </a:pPr>
          <a:endParaRPr lang="it-IT"/>
        </a:p>
      </c:txPr>
    </c:legend>
    <c:plotVisOnly val="1"/>
    <c:dispBlanksAs val="zero"/>
    <c:showDLblsOverMax val="1"/>
  </c:chart>
  <c:spPr>
    <a:solidFill>
      <a:srgbClr val="FFFFFF"/>
    </a:solid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c:style val="2"/>
  <c:chart>
    <c:title>
      <c:tx>
        <c:rich>
          <a:bodyPr rot="0"/>
          <a:lstStyle/>
          <a:p>
            <a:pPr>
              <a:defRPr sz="1800" b="1" strike="noStrike" spc="-1">
                <a:solidFill>
                  <a:srgbClr val="1F497D"/>
                </a:solidFill>
                <a:latin typeface="Calibri"/>
              </a:defRPr>
            </a:pPr>
            <a:r>
              <a:rPr lang="it-IT" sz="1800" b="1" strike="noStrike" spc="-1">
                <a:solidFill>
                  <a:srgbClr val="1F497D"/>
                </a:solidFill>
                <a:latin typeface="Calibri"/>
              </a:rPr>
              <a:t>Indici di Liquidità</a:t>
            </a:r>
          </a:p>
        </c:rich>
      </c:tx>
      <c:overlay val="0"/>
      <c:spPr>
        <a:noFill/>
        <a:ln>
          <a:noFill/>
        </a:ln>
      </c:spPr>
    </c:title>
    <c:autoTitleDeleted val="0"/>
    <c:plotArea>
      <c:layout>
        <c:manualLayout>
          <c:layoutTarget val="inner"/>
          <c:xMode val="edge"/>
          <c:yMode val="edge"/>
          <c:x val="3.6751837591879603E-2"/>
          <c:y val="0.15613538719480199"/>
          <c:w val="0.95609780489024498"/>
          <c:h val="0.66111285759195204"/>
        </c:manualLayout>
      </c:layout>
      <c:barChart>
        <c:barDir val="col"/>
        <c:grouping val="clustered"/>
        <c:varyColors val="0"/>
        <c:ser>
          <c:idx val="0"/>
          <c:order val="0"/>
          <c:spPr>
            <a:solidFill>
              <a:srgbClr val="4F81BD"/>
            </a:solidFill>
            <a:ln>
              <a:noFill/>
            </a:ln>
          </c:spPr>
          <c:invertIfNegative val="0"/>
          <c:dLbls>
            <c:spPr>
              <a:noFill/>
              <a:ln>
                <a:noFill/>
              </a:ln>
              <a:effectLst/>
            </c:spPr>
            <c:txPr>
              <a:bodyPr/>
              <a:lstStyle/>
              <a:p>
                <a:pPr>
                  <a:defRPr sz="1000" b="0" strike="noStrike" spc="-1">
                    <a:solidFill>
                      <a:srgbClr val="1F497D"/>
                    </a:solidFill>
                    <a:latin typeface="Calibri"/>
                  </a:defRPr>
                </a:pPr>
                <a:endParaRPr lang="it-IT"/>
              </a:p>
            </c:tx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0</c:f>
              <c:numCache>
                <c:formatCode>General</c:formatCode>
                <c:ptCount val="6"/>
                <c:pt idx="0">
                  <c:v>65409</c:v>
                </c:pt>
                <c:pt idx="1">
                  <c:v>77398</c:v>
                </c:pt>
                <c:pt idx="2">
                  <c:v>-44486</c:v>
                </c:pt>
                <c:pt idx="3">
                  <c:v>42582.168630145301</c:v>
                </c:pt>
                <c:pt idx="4">
                  <c:v>324047.45736083703</c:v>
                </c:pt>
                <c:pt idx="5">
                  <c:v>788344.16487100197</c:v>
                </c:pt>
              </c:numCache>
            </c:numRef>
          </c:val>
          <c:extLst>
            <c:ext xmlns:c15="http://schemas.microsoft.com/office/drawing/2012/chart" uri="{02D57815-91ED-43cb-92C2-25804820EDAC}">
              <c15:filteredSeriesTitle>
                <c15:tx>
                  <c:strRef>
                    <c:extLst>
                      <c:ext uri="{02D57815-91ED-43cb-92C2-25804820EDAC}">
                        <c15:formulaRef>
                          <c15:sqref>label 0</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6"/>
                      <c:pt idx="0">
                        <c:v>1</c:v>
                      </c:pt>
                      <c:pt idx="1">
                        <c:v>2</c:v>
                      </c:pt>
                      <c:pt idx="2">
                        <c:v>3</c:v>
                      </c:pt>
                      <c:pt idx="3">
                        <c:v>4</c:v>
                      </c:pt>
                      <c:pt idx="4">
                        <c:v>5</c:v>
                      </c:pt>
                      <c:pt idx="5">
                        <c:v>6</c:v>
                      </c:pt>
                    </c:strCache>
                  </c:strRef>
                </c15:cat>
              </c15:filteredCategoryTitle>
            </c:ext>
            <c:ext xmlns:c16="http://schemas.microsoft.com/office/drawing/2014/chart" uri="{C3380CC4-5D6E-409C-BE32-E72D297353CC}">
              <c16:uniqueId val="{00000000-0630-E146-81D0-8587996E6542}"/>
            </c:ext>
          </c:extLst>
        </c:ser>
        <c:ser>
          <c:idx val="1"/>
          <c:order val="1"/>
          <c:spPr>
            <a:solidFill>
              <a:srgbClr val="C0504D"/>
            </a:solidFill>
            <a:ln>
              <a:noFill/>
            </a:ln>
          </c:spPr>
          <c:invertIfNegative val="0"/>
          <c:dLbls>
            <c:spPr>
              <a:noFill/>
              <a:ln>
                <a:noFill/>
              </a:ln>
              <a:effectLst/>
            </c:spPr>
            <c:txPr>
              <a:bodyPr/>
              <a:lstStyle/>
              <a:p>
                <a:pPr>
                  <a:defRPr sz="1000" b="0" strike="noStrike" spc="-1">
                    <a:solidFill>
                      <a:srgbClr val="1F497D"/>
                    </a:solidFill>
                    <a:latin typeface="Calibri"/>
                  </a:defRPr>
                </a:pPr>
                <a:endParaRPr lang="it-IT"/>
              </a:p>
            </c:tx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1</c:f>
              <c:numCache>
                <c:formatCode>General</c:formatCode>
                <c:ptCount val="6"/>
                <c:pt idx="0">
                  <c:v>2587</c:v>
                </c:pt>
                <c:pt idx="1">
                  <c:v>11679</c:v>
                </c:pt>
                <c:pt idx="2">
                  <c:v>49808</c:v>
                </c:pt>
                <c:pt idx="3">
                  <c:v>217611.168630145</c:v>
                </c:pt>
                <c:pt idx="4">
                  <c:v>531968.45736083703</c:v>
                </c:pt>
                <c:pt idx="5">
                  <c:v>985613.16487100197</c:v>
                </c:pt>
              </c:numCache>
            </c:numRef>
          </c:val>
          <c:extLst>
            <c:ext xmlns:c15="http://schemas.microsoft.com/office/drawing/2012/chart" uri="{02D57815-91ED-43cb-92C2-25804820EDAC}">
              <c15:filteredSeriesTitle>
                <c15:tx>
                  <c:strRef>
                    <c:extLst>
                      <c:ext uri="{02D57815-91ED-43cb-92C2-25804820EDAC}">
                        <c15:formulaRef>
                          <c15:sqref>label 1</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6"/>
                      <c:pt idx="0">
                        <c:v>1</c:v>
                      </c:pt>
                      <c:pt idx="1">
                        <c:v>2</c:v>
                      </c:pt>
                      <c:pt idx="2">
                        <c:v>3</c:v>
                      </c:pt>
                      <c:pt idx="3">
                        <c:v>4</c:v>
                      </c:pt>
                      <c:pt idx="4">
                        <c:v>5</c:v>
                      </c:pt>
                      <c:pt idx="5">
                        <c:v>6</c:v>
                      </c:pt>
                    </c:strCache>
                  </c:strRef>
                </c15:cat>
              </c15:filteredCategoryTitle>
            </c:ext>
            <c:ext xmlns:c16="http://schemas.microsoft.com/office/drawing/2014/chart" uri="{C3380CC4-5D6E-409C-BE32-E72D297353CC}">
              <c16:uniqueId val="{00000001-0630-E146-81D0-8587996E6542}"/>
            </c:ext>
          </c:extLst>
        </c:ser>
        <c:dLbls>
          <c:showLegendKey val="0"/>
          <c:showVal val="0"/>
          <c:showCatName val="0"/>
          <c:showSerName val="0"/>
          <c:showPercent val="0"/>
          <c:showBubbleSize val="0"/>
        </c:dLbls>
        <c:gapWidth val="75"/>
        <c:overlap val="-25"/>
        <c:axId val="53663405"/>
        <c:axId val="27709863"/>
      </c:barChart>
      <c:lineChart>
        <c:grouping val="standard"/>
        <c:varyColors val="0"/>
        <c:ser>
          <c:idx val="2"/>
          <c:order val="2"/>
          <c:spPr>
            <a:ln w="38160">
              <a:solidFill>
                <a:srgbClr val="8064A2"/>
              </a:solidFill>
              <a:round/>
            </a:ln>
          </c:spPr>
          <c:marker>
            <c:symbol val="triangle"/>
            <c:size val="7"/>
            <c:spPr>
              <a:solidFill>
                <a:srgbClr val="8064A2"/>
              </a:solidFill>
            </c:spPr>
          </c:marker>
          <c:dLbls>
            <c:spPr>
              <a:noFill/>
              <a:ln>
                <a:noFill/>
              </a:ln>
              <a:effectLst/>
            </c:spPr>
            <c:txPr>
              <a:bodyPr/>
              <a:lstStyle/>
              <a:p>
                <a:pPr>
                  <a:defRPr sz="1000" b="0" strike="noStrike" spc="-1">
                    <a:solidFill>
                      <a:srgbClr val="1F497D"/>
                    </a:solidFill>
                    <a:latin typeface="Calibri"/>
                  </a:defRPr>
                </a:pPr>
                <a:endParaRPr lang="it-IT"/>
              </a:p>
            </c:tx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2</c:f>
              <c:numCache>
                <c:formatCode>General</c:formatCode>
                <c:ptCount val="6"/>
                <c:pt idx="0">
                  <c:v>184923</c:v>
                </c:pt>
                <c:pt idx="1">
                  <c:v>210450</c:v>
                </c:pt>
                <c:pt idx="2">
                  <c:v>249384</c:v>
                </c:pt>
                <c:pt idx="3">
                  <c:v>336452.16863014502</c:v>
                </c:pt>
                <c:pt idx="4">
                  <c:v>617917.45736083703</c:v>
                </c:pt>
                <c:pt idx="5">
                  <c:v>1082214.164871</c:v>
                </c:pt>
              </c:numCache>
            </c:numRef>
          </c:val>
          <c:smooth val="0"/>
          <c:extLst>
            <c:ext xmlns:c15="http://schemas.microsoft.com/office/drawing/2012/chart" uri="{02D57815-91ED-43cb-92C2-25804820EDAC}">
              <c15:filteredSeriesTitle>
                <c15:tx>
                  <c:strRef>
                    <c:extLst>
                      <c:ext uri="{02D57815-91ED-43cb-92C2-25804820EDAC}">
                        <c15:formulaRef>
                          <c15:sqref>label 2</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6"/>
                      <c:pt idx="0">
                        <c:v>1</c:v>
                      </c:pt>
                      <c:pt idx="1">
                        <c:v>2</c:v>
                      </c:pt>
                      <c:pt idx="2">
                        <c:v>3</c:v>
                      </c:pt>
                      <c:pt idx="3">
                        <c:v>4</c:v>
                      </c:pt>
                      <c:pt idx="4">
                        <c:v>5</c:v>
                      </c:pt>
                      <c:pt idx="5">
                        <c:v>6</c:v>
                      </c:pt>
                    </c:strCache>
                  </c:strRef>
                </c15:cat>
              </c15:filteredCategoryTitle>
            </c:ext>
            <c:ext xmlns:c16="http://schemas.microsoft.com/office/drawing/2014/chart" uri="{C3380CC4-5D6E-409C-BE32-E72D297353CC}">
              <c16:uniqueId val="{00000002-0630-E146-81D0-8587996E6542}"/>
            </c:ext>
          </c:extLst>
        </c:ser>
        <c:dLbls>
          <c:showLegendKey val="0"/>
          <c:showVal val="0"/>
          <c:showCatName val="0"/>
          <c:showSerName val="0"/>
          <c:showPercent val="0"/>
          <c:showBubbleSize val="0"/>
        </c:dLbls>
        <c:hiLowLines>
          <c:spPr>
            <a:ln>
              <a:noFill/>
            </a:ln>
          </c:spPr>
        </c:hiLowLines>
        <c:marker val="1"/>
        <c:smooth val="0"/>
        <c:axId val="66952328"/>
        <c:axId val="80235563"/>
      </c:lineChart>
      <c:catAx>
        <c:axId val="53663405"/>
        <c:scaling>
          <c:orientation val="minMax"/>
        </c:scaling>
        <c:delete val="0"/>
        <c:axPos val="b"/>
        <c:numFmt formatCode="General" sourceLinked="1"/>
        <c:majorTickMark val="none"/>
        <c:minorTickMark val="none"/>
        <c:tickLblPos val="low"/>
        <c:spPr>
          <a:ln w="9360">
            <a:noFill/>
          </a:ln>
        </c:spPr>
        <c:txPr>
          <a:bodyPr/>
          <a:lstStyle/>
          <a:p>
            <a:pPr>
              <a:defRPr sz="1000" b="0" strike="noStrike" spc="-1">
                <a:solidFill>
                  <a:srgbClr val="1F497D"/>
                </a:solidFill>
                <a:latin typeface="Calibri"/>
              </a:defRPr>
            </a:pPr>
            <a:endParaRPr lang="it-IT"/>
          </a:p>
        </c:txPr>
        <c:crossAx val="27709863"/>
        <c:crosses val="autoZero"/>
        <c:auto val="1"/>
        <c:lblAlgn val="ctr"/>
        <c:lblOffset val="100"/>
        <c:noMultiLvlLbl val="1"/>
      </c:catAx>
      <c:valAx>
        <c:axId val="27709863"/>
        <c:scaling>
          <c:orientation val="minMax"/>
        </c:scaling>
        <c:delete val="0"/>
        <c:axPos val="l"/>
        <c:majorGridlines>
          <c:spPr>
            <a:ln w="9360">
              <a:solidFill>
                <a:srgbClr val="D9D9D9"/>
              </a:solidFill>
              <a:round/>
            </a:ln>
          </c:spPr>
        </c:majorGridlines>
        <c:numFmt formatCode="#,##0" sourceLinked="0"/>
        <c:majorTickMark val="none"/>
        <c:minorTickMark val="none"/>
        <c:tickLblPos val="nextTo"/>
        <c:spPr>
          <a:ln w="9360">
            <a:noFill/>
          </a:ln>
        </c:spPr>
        <c:txPr>
          <a:bodyPr/>
          <a:lstStyle/>
          <a:p>
            <a:pPr>
              <a:defRPr sz="1000" b="0" strike="noStrike" spc="-1">
                <a:solidFill>
                  <a:srgbClr val="1F497D"/>
                </a:solidFill>
                <a:latin typeface="Calibri"/>
              </a:defRPr>
            </a:pPr>
            <a:endParaRPr lang="it-IT"/>
          </a:p>
        </c:txPr>
        <c:crossAx val="53663405"/>
        <c:crosses val="autoZero"/>
        <c:crossBetween val="between"/>
      </c:valAx>
      <c:catAx>
        <c:axId val="66952328"/>
        <c:scaling>
          <c:orientation val="minMax"/>
        </c:scaling>
        <c:delete val="1"/>
        <c:axPos val="b"/>
        <c:numFmt formatCode="General" sourceLinked="1"/>
        <c:majorTickMark val="none"/>
        <c:minorTickMark val="none"/>
        <c:tickLblPos val="low"/>
        <c:crossAx val="80235563"/>
        <c:crosses val="autoZero"/>
        <c:auto val="1"/>
        <c:lblAlgn val="ctr"/>
        <c:lblOffset val="100"/>
        <c:noMultiLvlLbl val="1"/>
      </c:catAx>
      <c:valAx>
        <c:axId val="80235563"/>
        <c:scaling>
          <c:orientation val="minMax"/>
        </c:scaling>
        <c:delete val="1"/>
        <c:axPos val="l"/>
        <c:numFmt formatCode="#,##0" sourceLinked="0"/>
        <c:majorTickMark val="none"/>
        <c:minorTickMark val="none"/>
        <c:tickLblPos val="nextTo"/>
        <c:crossAx val="66952328"/>
        <c:crosses val="autoZero"/>
        <c:crossBetween val="between"/>
      </c:valAx>
      <c:spPr>
        <a:solidFill>
          <a:srgbClr val="FFFFFF"/>
        </a:solidFill>
        <a:ln>
          <a:solidFill>
            <a:srgbClr val="D9D9D9"/>
          </a:solidFill>
        </a:ln>
      </c:spPr>
    </c:plotArea>
    <c:legend>
      <c:legendPos val="r"/>
      <c:layout>
        <c:manualLayout>
          <c:xMode val="edge"/>
          <c:yMode val="edge"/>
          <c:x val="0"/>
          <c:y val="0.932830346851095"/>
          <c:w val="1"/>
          <c:h val="6.69670928526514E-2"/>
        </c:manualLayout>
      </c:layout>
      <c:overlay val="1"/>
      <c:spPr>
        <a:noFill/>
        <a:ln>
          <a:noFill/>
        </a:ln>
      </c:spPr>
      <c:txPr>
        <a:bodyPr/>
        <a:lstStyle/>
        <a:p>
          <a:pPr>
            <a:defRPr sz="1000" b="0" strike="noStrike" spc="-1">
              <a:solidFill>
                <a:srgbClr val="1F497D"/>
              </a:solidFill>
              <a:latin typeface="Calibri"/>
            </a:defRPr>
          </a:pPr>
          <a:endParaRPr lang="it-IT"/>
        </a:p>
      </c:txPr>
    </c:legend>
    <c:plotVisOnly val="1"/>
    <c:dispBlanksAs val="zero"/>
    <c:showDLblsOverMax val="1"/>
  </c:chart>
  <c:spPr>
    <a:solidFill>
      <a:srgbClr val="FFFFFF"/>
    </a:solid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c:style val="2"/>
  <c:chart>
    <c:autoTitleDeleted val="1"/>
    <c:plotArea>
      <c:layout/>
      <c:barChart>
        <c:barDir val="col"/>
        <c:grouping val="clustered"/>
        <c:varyColors val="0"/>
        <c:ser>
          <c:idx val="0"/>
          <c:order val="0"/>
          <c:spPr>
            <a:solidFill>
              <a:srgbClr val="4F81BD"/>
            </a:solidFill>
            <a:ln>
              <a:noFill/>
            </a:ln>
          </c:spPr>
          <c:invertIfNegative val="0"/>
          <c:dLbls>
            <c:spPr>
              <a:noFill/>
              <a:ln>
                <a:noFill/>
              </a:ln>
              <a:effectLst/>
            </c:spPr>
            <c:txPr>
              <a:bodyPr/>
              <a:lstStyle/>
              <a:p>
                <a:pPr>
                  <a:defRPr sz="1000" b="0" strike="noStrike" spc="-1">
                    <a:solidFill>
                      <a:srgbClr val="1F497D"/>
                    </a:solidFill>
                    <a:latin typeface="Calibri"/>
                  </a:defRPr>
                </a:pPr>
                <a:endParaRPr lang="it-IT"/>
              </a:p>
            </c:tx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0</c:f>
              <c:numCache>
                <c:formatCode>General</c:formatCode>
                <c:ptCount val="6"/>
                <c:pt idx="0">
                  <c:v>1.7393129110418799</c:v>
                </c:pt>
                <c:pt idx="1">
                  <c:v>2.32030808936205</c:v>
                </c:pt>
                <c:pt idx="2">
                  <c:v>1.75762090065506</c:v>
                </c:pt>
                <c:pt idx="3">
                  <c:v>1.0641934084884199</c:v>
                </c:pt>
                <c:pt idx="4">
                  <c:v>0.55703460208291899</c:v>
                </c:pt>
                <c:pt idx="5">
                  <c:v>0.43209358710539297</c:v>
                </c:pt>
              </c:numCache>
            </c:numRef>
          </c:val>
          <c:extLst>
            <c:ext xmlns:c15="http://schemas.microsoft.com/office/drawing/2012/chart" uri="{02D57815-91ED-43cb-92C2-25804820EDAC}">
              <c15:filteredSeriesTitle>
                <c15:tx>
                  <c:strRef>
                    <c:extLst>
                      <c:ext uri="{02D57815-91ED-43cb-92C2-25804820EDAC}">
                        <c15:formulaRef>
                          <c15:sqref>label 0</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6"/>
                      <c:pt idx="0">
                        <c:v>1</c:v>
                      </c:pt>
                      <c:pt idx="1">
                        <c:v>2</c:v>
                      </c:pt>
                      <c:pt idx="2">
                        <c:v>3</c:v>
                      </c:pt>
                      <c:pt idx="3">
                        <c:v>4</c:v>
                      </c:pt>
                      <c:pt idx="4">
                        <c:v>5</c:v>
                      </c:pt>
                      <c:pt idx="5">
                        <c:v>6</c:v>
                      </c:pt>
                    </c:strCache>
                  </c:strRef>
                </c15:cat>
              </c15:filteredCategoryTitle>
            </c:ext>
            <c:ext xmlns:c16="http://schemas.microsoft.com/office/drawing/2014/chart" uri="{C3380CC4-5D6E-409C-BE32-E72D297353CC}">
              <c16:uniqueId val="{00000000-0163-AB4D-8D33-140C155249B7}"/>
            </c:ext>
          </c:extLst>
        </c:ser>
        <c:dLbls>
          <c:showLegendKey val="0"/>
          <c:showVal val="0"/>
          <c:showCatName val="0"/>
          <c:showSerName val="0"/>
          <c:showPercent val="0"/>
          <c:showBubbleSize val="0"/>
        </c:dLbls>
        <c:gapWidth val="75"/>
        <c:overlap val="-25"/>
        <c:axId val="81336151"/>
        <c:axId val="31885"/>
      </c:barChart>
      <c:catAx>
        <c:axId val="81336151"/>
        <c:scaling>
          <c:orientation val="minMax"/>
        </c:scaling>
        <c:delete val="0"/>
        <c:axPos val="b"/>
        <c:numFmt formatCode="General" sourceLinked="1"/>
        <c:majorTickMark val="none"/>
        <c:minorTickMark val="none"/>
        <c:tickLblPos val="low"/>
        <c:spPr>
          <a:ln w="9360">
            <a:noFill/>
          </a:ln>
        </c:spPr>
        <c:txPr>
          <a:bodyPr/>
          <a:lstStyle/>
          <a:p>
            <a:pPr>
              <a:defRPr sz="1000" b="0" strike="noStrike" spc="-1">
                <a:solidFill>
                  <a:srgbClr val="1F497D"/>
                </a:solidFill>
                <a:latin typeface="Calibri"/>
              </a:defRPr>
            </a:pPr>
            <a:endParaRPr lang="it-IT"/>
          </a:p>
        </c:txPr>
        <c:crossAx val="31885"/>
        <c:crosses val="autoZero"/>
        <c:auto val="1"/>
        <c:lblAlgn val="ctr"/>
        <c:lblOffset val="100"/>
        <c:noMultiLvlLbl val="1"/>
      </c:catAx>
      <c:valAx>
        <c:axId val="31885"/>
        <c:scaling>
          <c:orientation val="minMax"/>
        </c:scaling>
        <c:delete val="0"/>
        <c:axPos val="l"/>
        <c:majorGridlines>
          <c:spPr>
            <a:ln w="9360">
              <a:solidFill>
                <a:srgbClr val="D9D9D9"/>
              </a:solidFill>
              <a:round/>
            </a:ln>
          </c:spPr>
        </c:majorGridlines>
        <c:numFmt formatCode="#,##0.0" sourceLinked="0"/>
        <c:majorTickMark val="none"/>
        <c:minorTickMark val="none"/>
        <c:tickLblPos val="nextTo"/>
        <c:spPr>
          <a:ln w="9360">
            <a:noFill/>
          </a:ln>
        </c:spPr>
        <c:txPr>
          <a:bodyPr/>
          <a:lstStyle/>
          <a:p>
            <a:pPr>
              <a:defRPr sz="1000" b="0" strike="noStrike" spc="-1">
                <a:solidFill>
                  <a:srgbClr val="1F497D"/>
                </a:solidFill>
                <a:latin typeface="Calibri"/>
              </a:defRPr>
            </a:pPr>
            <a:endParaRPr lang="it-IT"/>
          </a:p>
        </c:txPr>
        <c:crossAx val="81336151"/>
        <c:crosses val="autoZero"/>
        <c:crossBetween val="between"/>
      </c:valAx>
      <c:spPr>
        <a:solidFill>
          <a:srgbClr val="FFFFFF"/>
        </a:solidFill>
        <a:ln>
          <a:noFill/>
        </a:ln>
      </c:spPr>
    </c:plotArea>
    <c:legend>
      <c:legendPos val="r"/>
      <c:layout>
        <c:manualLayout>
          <c:xMode val="edge"/>
          <c:yMode val="edge"/>
          <c:x val="0.398432705471369"/>
          <c:y val="0.91489078316462402"/>
          <c:w val="0.19596827495043001"/>
          <c:h val="8.4854136139603006E-2"/>
        </c:manualLayout>
      </c:layout>
      <c:overlay val="1"/>
      <c:spPr>
        <a:noFill/>
        <a:ln>
          <a:noFill/>
        </a:ln>
      </c:spPr>
      <c:txPr>
        <a:bodyPr/>
        <a:lstStyle/>
        <a:p>
          <a:pPr>
            <a:defRPr sz="1000" b="0" strike="noStrike" spc="-1">
              <a:solidFill>
                <a:srgbClr val="1F497D"/>
              </a:solidFill>
              <a:latin typeface="Calibri"/>
            </a:defRPr>
          </a:pPr>
          <a:endParaRPr lang="it-IT"/>
        </a:p>
      </c:txPr>
    </c:legend>
    <c:plotVisOnly val="1"/>
    <c:dispBlanksAs val="gap"/>
    <c:showDLblsOverMax val="1"/>
  </c:chart>
  <c:spPr>
    <a:solidFill>
      <a:srgbClr val="FFFFFF"/>
    </a:solid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c:style val="2"/>
  <c:chart>
    <c:autoTitleDeleted val="1"/>
    <c:plotArea>
      <c:layout>
        <c:manualLayout>
          <c:layoutTarget val="inner"/>
          <c:xMode val="edge"/>
          <c:yMode val="edge"/>
          <c:x val="7.7939857432847107E-2"/>
          <c:y val="4.2539005200693397E-2"/>
          <c:w val="0.89888117830335601"/>
          <c:h val="0.70449393252433701"/>
        </c:manualLayout>
      </c:layout>
      <c:barChart>
        <c:barDir val="col"/>
        <c:grouping val="clustered"/>
        <c:varyColors val="0"/>
        <c:ser>
          <c:idx val="0"/>
          <c:order val="0"/>
          <c:spPr>
            <a:solidFill>
              <a:srgbClr val="4F81BD"/>
            </a:solidFill>
            <a:ln>
              <a:noFill/>
            </a:ln>
          </c:spPr>
          <c:invertIfNegative val="0"/>
          <c:dLbls>
            <c:spPr>
              <a:noFill/>
              <a:ln>
                <a:noFill/>
              </a:ln>
              <a:effectLst/>
            </c:spPr>
            <c:txPr>
              <a:bodyPr/>
              <a:lstStyle/>
              <a:p>
                <a:pPr>
                  <a:defRPr sz="1000" b="0" strike="noStrike" spc="-1">
                    <a:solidFill>
                      <a:srgbClr val="1F497D"/>
                    </a:solidFill>
                    <a:latin typeface="Calibri"/>
                  </a:defRPr>
                </a:pPr>
                <a:endParaRPr lang="it-IT"/>
              </a:p>
            </c:tx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0</c:f>
              <c:numCache>
                <c:formatCode>General</c:formatCode>
                <c:ptCount val="6"/>
                <c:pt idx="0">
                  <c:v>-2.2685391937948101</c:v>
                </c:pt>
                <c:pt idx="1">
                  <c:v>-3.8927976300685101</c:v>
                </c:pt>
                <c:pt idx="2">
                  <c:v>8.3556287301914001</c:v>
                </c:pt>
                <c:pt idx="3">
                  <c:v>30.6878349766613</c:v>
                </c:pt>
                <c:pt idx="4">
                  <c:v>53.423961552615403</c:v>
                </c:pt>
                <c:pt idx="5">
                  <c:v>59.308670703833997</c:v>
                </c:pt>
              </c:numCache>
            </c:numRef>
          </c:val>
          <c:extLst>
            <c:ext xmlns:c15="http://schemas.microsoft.com/office/drawing/2012/chart" uri="{02D57815-91ED-43cb-92C2-25804820EDAC}">
              <c15:filteredSeriesTitle>
                <c15:tx>
                  <c:strRef>
                    <c:extLst>
                      <c:ext uri="{02D57815-91ED-43cb-92C2-25804820EDAC}">
                        <c15:formulaRef>
                          <c15:sqref>label 0</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6"/>
                      <c:pt idx="0">
                        <c:v>1</c:v>
                      </c:pt>
                      <c:pt idx="1">
                        <c:v>2</c:v>
                      </c:pt>
                      <c:pt idx="2">
                        <c:v>3</c:v>
                      </c:pt>
                      <c:pt idx="3">
                        <c:v>4</c:v>
                      </c:pt>
                      <c:pt idx="4">
                        <c:v>5</c:v>
                      </c:pt>
                      <c:pt idx="5">
                        <c:v>6</c:v>
                      </c:pt>
                    </c:strCache>
                  </c:strRef>
                </c15:cat>
              </c15:filteredCategoryTitle>
            </c:ext>
            <c:ext xmlns:c16="http://schemas.microsoft.com/office/drawing/2014/chart" uri="{C3380CC4-5D6E-409C-BE32-E72D297353CC}">
              <c16:uniqueId val="{00000000-1B30-C349-845A-D7C13606EAD4}"/>
            </c:ext>
          </c:extLst>
        </c:ser>
        <c:dLbls>
          <c:showLegendKey val="0"/>
          <c:showVal val="0"/>
          <c:showCatName val="0"/>
          <c:showSerName val="0"/>
          <c:showPercent val="0"/>
          <c:showBubbleSize val="0"/>
        </c:dLbls>
        <c:gapWidth val="75"/>
        <c:overlap val="-25"/>
        <c:axId val="73361931"/>
        <c:axId val="34716966"/>
      </c:barChart>
      <c:catAx>
        <c:axId val="73361931"/>
        <c:scaling>
          <c:orientation val="minMax"/>
        </c:scaling>
        <c:delete val="0"/>
        <c:axPos val="b"/>
        <c:numFmt formatCode="General" sourceLinked="1"/>
        <c:majorTickMark val="none"/>
        <c:minorTickMark val="none"/>
        <c:tickLblPos val="low"/>
        <c:spPr>
          <a:ln w="9360">
            <a:noFill/>
          </a:ln>
        </c:spPr>
        <c:txPr>
          <a:bodyPr/>
          <a:lstStyle/>
          <a:p>
            <a:pPr>
              <a:defRPr sz="1000" b="0" strike="noStrike" spc="-1">
                <a:solidFill>
                  <a:srgbClr val="1F497D"/>
                </a:solidFill>
                <a:latin typeface="Calibri"/>
              </a:defRPr>
            </a:pPr>
            <a:endParaRPr lang="it-IT"/>
          </a:p>
        </c:txPr>
        <c:crossAx val="34716966"/>
        <c:crosses val="autoZero"/>
        <c:auto val="1"/>
        <c:lblAlgn val="ctr"/>
        <c:lblOffset val="100"/>
        <c:noMultiLvlLbl val="1"/>
      </c:catAx>
      <c:valAx>
        <c:axId val="34716966"/>
        <c:scaling>
          <c:orientation val="minMax"/>
        </c:scaling>
        <c:delete val="0"/>
        <c:axPos val="l"/>
        <c:majorGridlines>
          <c:spPr>
            <a:ln w="9360">
              <a:solidFill>
                <a:srgbClr val="D9D9D9"/>
              </a:solidFill>
              <a:round/>
            </a:ln>
          </c:spPr>
        </c:majorGridlines>
        <c:numFmt formatCode="#,##0.0" sourceLinked="0"/>
        <c:majorTickMark val="none"/>
        <c:minorTickMark val="none"/>
        <c:tickLblPos val="nextTo"/>
        <c:spPr>
          <a:ln w="9360">
            <a:noFill/>
          </a:ln>
        </c:spPr>
        <c:txPr>
          <a:bodyPr/>
          <a:lstStyle/>
          <a:p>
            <a:pPr>
              <a:defRPr sz="1000" b="0" strike="noStrike" spc="-1">
                <a:solidFill>
                  <a:srgbClr val="1F497D"/>
                </a:solidFill>
                <a:latin typeface="Calibri"/>
              </a:defRPr>
            </a:pPr>
            <a:endParaRPr lang="it-IT"/>
          </a:p>
        </c:txPr>
        <c:crossAx val="73361931"/>
        <c:crosses val="autoZero"/>
        <c:crossBetween val="between"/>
      </c:valAx>
      <c:spPr>
        <a:solidFill>
          <a:srgbClr val="FFFFFF"/>
        </a:solidFill>
        <a:ln>
          <a:noFill/>
        </a:ln>
      </c:spPr>
    </c:plotArea>
    <c:legend>
      <c:legendPos val="r"/>
      <c:layout>
        <c:manualLayout>
          <c:xMode val="edge"/>
          <c:yMode val="edge"/>
          <c:x val="0.413208705093707"/>
          <c:y val="0.91492198959861304"/>
          <c:w val="0.16287413841941301"/>
          <c:h val="8.4822619365163998E-2"/>
        </c:manualLayout>
      </c:layout>
      <c:overlay val="1"/>
      <c:spPr>
        <a:noFill/>
        <a:ln>
          <a:noFill/>
        </a:ln>
      </c:spPr>
      <c:txPr>
        <a:bodyPr/>
        <a:lstStyle/>
        <a:p>
          <a:pPr>
            <a:defRPr sz="1000" b="0" strike="noStrike" spc="-1">
              <a:solidFill>
                <a:srgbClr val="1F497D"/>
              </a:solidFill>
              <a:latin typeface="Calibri"/>
            </a:defRPr>
          </a:pPr>
          <a:endParaRPr lang="it-IT"/>
        </a:p>
      </c:txPr>
    </c:legend>
    <c:plotVisOnly val="1"/>
    <c:dispBlanksAs val="gap"/>
    <c:showDLblsOverMax val="1"/>
  </c:chart>
  <c:spPr>
    <a:solidFill>
      <a:srgbClr val="FFFFFF"/>
    </a:soli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c:style val="2"/>
  <c:chart>
    <c:autoTitleDeleted val="1"/>
    <c:plotArea>
      <c:layout>
        <c:manualLayout>
          <c:layoutTarget val="inner"/>
          <c:xMode val="edge"/>
          <c:yMode val="edge"/>
          <c:x val="5.3349036509885497E-2"/>
          <c:y val="1.4495294874042899E-2"/>
          <c:w val="0.94660084696920299"/>
          <c:h val="0.78882459524227"/>
        </c:manualLayout>
      </c:layout>
      <c:barChart>
        <c:barDir val="col"/>
        <c:grouping val="clustered"/>
        <c:varyColors val="0"/>
        <c:ser>
          <c:idx val="0"/>
          <c:order val="0"/>
          <c:spPr>
            <a:solidFill>
              <a:srgbClr val="0070C0"/>
            </a:solidFill>
            <a:ln>
              <a:solidFill>
                <a:srgbClr val="0070C0"/>
              </a:solidFill>
            </a:ln>
          </c:spPr>
          <c:invertIfNegative val="0"/>
          <c:dLbls>
            <c:spPr>
              <a:noFill/>
              <a:ln>
                <a:noFill/>
              </a:ln>
              <a:effectLst/>
            </c:spPr>
            <c:txPr>
              <a:bodyPr/>
              <a:lstStyle/>
              <a:p>
                <a:pPr>
                  <a:defRPr sz="1000" b="0" strike="noStrike" spc="-1">
                    <a:solidFill>
                      <a:srgbClr val="000000"/>
                    </a:solidFill>
                    <a:latin typeface="Calibri"/>
                  </a:defRPr>
                </a:pPr>
                <a:endParaRPr lang="it-IT"/>
              </a:p>
            </c:tx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0</c:f>
              <c:numCache>
                <c:formatCode>General</c:formatCode>
                <c:ptCount val="6"/>
                <c:pt idx="0">
                  <c:v>135096</c:v>
                </c:pt>
                <c:pt idx="1">
                  <c:v>223912</c:v>
                </c:pt>
                <c:pt idx="2">
                  <c:v>394390</c:v>
                </c:pt>
                <c:pt idx="3">
                  <c:v>890000</c:v>
                </c:pt>
                <c:pt idx="4">
                  <c:v>1485000</c:v>
                </c:pt>
                <c:pt idx="5">
                  <c:v>1912500</c:v>
                </c:pt>
              </c:numCache>
            </c:numRef>
          </c:val>
          <c:extLst>
            <c:ext xmlns:c15="http://schemas.microsoft.com/office/drawing/2012/chart" uri="{02D57815-91ED-43cb-92C2-25804820EDAC}">
              <c15:filteredSeriesTitle>
                <c15:tx>
                  <c:strRef>
                    <c:extLst>
                      <c:ext uri="{02D57815-91ED-43cb-92C2-25804820EDAC}">
                        <c15:formulaRef>
                          <c15:sqref>label 0</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6"/>
                      <c:pt idx="0">
                        <c:v>1</c:v>
                      </c:pt>
                      <c:pt idx="1">
                        <c:v>2</c:v>
                      </c:pt>
                      <c:pt idx="2">
                        <c:v>3</c:v>
                      </c:pt>
                      <c:pt idx="3">
                        <c:v>4</c:v>
                      </c:pt>
                      <c:pt idx="4">
                        <c:v>5</c:v>
                      </c:pt>
                      <c:pt idx="5">
                        <c:v>6</c:v>
                      </c:pt>
                    </c:strCache>
                  </c:strRef>
                </c15:cat>
              </c15:filteredCategoryTitle>
            </c:ext>
            <c:ext xmlns:c16="http://schemas.microsoft.com/office/drawing/2014/chart" uri="{C3380CC4-5D6E-409C-BE32-E72D297353CC}">
              <c16:uniqueId val="{00000000-98CA-E74D-9B8A-D4F747BBC794}"/>
            </c:ext>
          </c:extLst>
        </c:ser>
        <c:ser>
          <c:idx val="1"/>
          <c:order val="1"/>
          <c:spPr>
            <a:solidFill>
              <a:srgbClr val="E46C0A"/>
            </a:solidFill>
            <a:ln>
              <a:solidFill>
                <a:srgbClr val="E46C0A"/>
              </a:solidFill>
            </a:ln>
          </c:spPr>
          <c:invertIfNegative val="0"/>
          <c:dLbls>
            <c:spPr>
              <a:noFill/>
              <a:ln>
                <a:noFill/>
              </a:ln>
              <a:effectLst/>
            </c:spPr>
            <c:txPr>
              <a:bodyPr/>
              <a:lstStyle/>
              <a:p>
                <a:pPr>
                  <a:defRPr sz="1000" b="0" strike="noStrike" spc="-1">
                    <a:solidFill>
                      <a:srgbClr val="000000"/>
                    </a:solidFill>
                    <a:latin typeface="Calibri"/>
                  </a:defRPr>
                </a:pPr>
                <a:endParaRPr lang="it-IT"/>
              </a:p>
            </c:tx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1</c:f>
              <c:numCache>
                <c:formatCode>General</c:formatCode>
                <c:ptCount val="6"/>
                <c:pt idx="0">
                  <c:v>21381</c:v>
                </c:pt>
                <c:pt idx="1">
                  <c:v>24346</c:v>
                </c:pt>
                <c:pt idx="2">
                  <c:v>108950</c:v>
                </c:pt>
                <c:pt idx="3">
                  <c:v>287634</c:v>
                </c:pt>
                <c:pt idx="4">
                  <c:v>492392</c:v>
                </c:pt>
                <c:pt idx="5">
                  <c:v>686260</c:v>
                </c:pt>
              </c:numCache>
            </c:numRef>
          </c:val>
          <c:extLst>
            <c:ext xmlns:c15="http://schemas.microsoft.com/office/drawing/2012/chart" uri="{02D57815-91ED-43cb-92C2-25804820EDAC}">
              <c15:filteredSeriesTitle>
                <c15:tx>
                  <c:strRef>
                    <c:extLst>
                      <c:ext uri="{02D57815-91ED-43cb-92C2-25804820EDAC}">
                        <c15:formulaRef>
                          <c15:sqref>label 1</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6"/>
                      <c:pt idx="0">
                        <c:v>1</c:v>
                      </c:pt>
                      <c:pt idx="1">
                        <c:v>2</c:v>
                      </c:pt>
                      <c:pt idx="2">
                        <c:v>3</c:v>
                      </c:pt>
                      <c:pt idx="3">
                        <c:v>4</c:v>
                      </c:pt>
                      <c:pt idx="4">
                        <c:v>5</c:v>
                      </c:pt>
                      <c:pt idx="5">
                        <c:v>6</c:v>
                      </c:pt>
                    </c:strCache>
                  </c:strRef>
                </c15:cat>
              </c15:filteredCategoryTitle>
            </c:ext>
            <c:ext xmlns:c16="http://schemas.microsoft.com/office/drawing/2014/chart" uri="{C3380CC4-5D6E-409C-BE32-E72D297353CC}">
              <c16:uniqueId val="{00000001-98CA-E74D-9B8A-D4F747BBC794}"/>
            </c:ext>
          </c:extLst>
        </c:ser>
        <c:ser>
          <c:idx val="2"/>
          <c:order val="2"/>
          <c:spPr>
            <a:solidFill>
              <a:srgbClr val="FFC000"/>
            </a:solidFill>
            <a:ln>
              <a:solidFill>
                <a:srgbClr val="FFC000"/>
              </a:solidFill>
            </a:ln>
          </c:spPr>
          <c:invertIfNegative val="0"/>
          <c:dLbls>
            <c:spPr>
              <a:noFill/>
              <a:ln>
                <a:noFill/>
              </a:ln>
              <a:effectLst/>
            </c:spPr>
            <c:txPr>
              <a:bodyPr/>
              <a:lstStyle/>
              <a:p>
                <a:pPr>
                  <a:defRPr sz="1000" b="0" strike="noStrike" spc="-1">
                    <a:solidFill>
                      <a:srgbClr val="000000"/>
                    </a:solidFill>
                    <a:latin typeface="Calibri"/>
                  </a:defRPr>
                </a:pPr>
                <a:endParaRPr lang="it-IT"/>
              </a:p>
            </c:tx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2</c:f>
              <c:numCache>
                <c:formatCode>General</c:formatCode>
                <c:ptCount val="6"/>
                <c:pt idx="0">
                  <c:v>-19303</c:v>
                </c:pt>
                <c:pt idx="1">
                  <c:v>-21025</c:v>
                </c:pt>
                <c:pt idx="2">
                  <c:v>40600</c:v>
                </c:pt>
                <c:pt idx="3">
                  <c:v>229884</c:v>
                </c:pt>
                <c:pt idx="4">
                  <c:v>436642</c:v>
                </c:pt>
                <c:pt idx="5">
                  <c:v>630162</c:v>
                </c:pt>
              </c:numCache>
            </c:numRef>
          </c:val>
          <c:extLst>
            <c:ext xmlns:c15="http://schemas.microsoft.com/office/drawing/2012/chart" uri="{02D57815-91ED-43cb-92C2-25804820EDAC}">
              <c15:filteredSeriesTitle>
                <c15:tx>
                  <c:strRef>
                    <c:extLst>
                      <c:ext uri="{02D57815-91ED-43cb-92C2-25804820EDAC}">
                        <c15:formulaRef>
                          <c15:sqref>label 2</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6"/>
                      <c:pt idx="0">
                        <c:v>1</c:v>
                      </c:pt>
                      <c:pt idx="1">
                        <c:v>2</c:v>
                      </c:pt>
                      <c:pt idx="2">
                        <c:v>3</c:v>
                      </c:pt>
                      <c:pt idx="3">
                        <c:v>4</c:v>
                      </c:pt>
                      <c:pt idx="4">
                        <c:v>5</c:v>
                      </c:pt>
                      <c:pt idx="5">
                        <c:v>6</c:v>
                      </c:pt>
                    </c:strCache>
                  </c:strRef>
                </c15:cat>
              </c15:filteredCategoryTitle>
            </c:ext>
            <c:ext xmlns:c16="http://schemas.microsoft.com/office/drawing/2014/chart" uri="{C3380CC4-5D6E-409C-BE32-E72D297353CC}">
              <c16:uniqueId val="{00000002-98CA-E74D-9B8A-D4F747BBC794}"/>
            </c:ext>
          </c:extLst>
        </c:ser>
        <c:ser>
          <c:idx val="3"/>
          <c:order val="3"/>
          <c:spPr>
            <a:solidFill>
              <a:srgbClr val="92D050"/>
            </a:solidFill>
            <a:ln>
              <a:solidFill>
                <a:srgbClr val="92D050"/>
              </a:solidFill>
            </a:ln>
          </c:spPr>
          <c:invertIfNegative val="0"/>
          <c:dLbls>
            <c:spPr>
              <a:noFill/>
              <a:ln>
                <a:noFill/>
              </a:ln>
              <a:effectLst/>
            </c:spPr>
            <c:txPr>
              <a:bodyPr/>
              <a:lstStyle/>
              <a:p>
                <a:pPr>
                  <a:defRPr sz="1000" b="0" strike="noStrike" spc="-1">
                    <a:solidFill>
                      <a:srgbClr val="000000"/>
                    </a:solidFill>
                    <a:latin typeface="Calibri"/>
                  </a:defRPr>
                </a:pPr>
                <a:endParaRPr lang="it-IT"/>
              </a:p>
            </c:tx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3</c:f>
              <c:numCache>
                <c:formatCode>General</c:formatCode>
                <c:ptCount val="6"/>
                <c:pt idx="0">
                  <c:v>-1016</c:v>
                </c:pt>
                <c:pt idx="1">
                  <c:v>8430</c:v>
                </c:pt>
                <c:pt idx="2">
                  <c:v>34911</c:v>
                </c:pt>
                <c:pt idx="3">
                  <c:v>160053.168630145</c:v>
                </c:pt>
                <c:pt idx="4">
                  <c:v>308607.288730692</c:v>
                </c:pt>
                <c:pt idx="5">
                  <c:v>446271.70751016401</c:v>
                </c:pt>
              </c:numCache>
            </c:numRef>
          </c:val>
          <c:extLst>
            <c:ext xmlns:c15="http://schemas.microsoft.com/office/drawing/2012/chart" uri="{02D57815-91ED-43cb-92C2-25804820EDAC}">
              <c15:filteredSeriesTitle>
                <c15:tx>
                  <c:strRef>
                    <c:extLst>
                      <c:ext uri="{02D57815-91ED-43cb-92C2-25804820EDAC}">
                        <c15:formulaRef>
                          <c15:sqref>label 3</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6"/>
                      <c:pt idx="0">
                        <c:v>1</c:v>
                      </c:pt>
                      <c:pt idx="1">
                        <c:v>2</c:v>
                      </c:pt>
                      <c:pt idx="2">
                        <c:v>3</c:v>
                      </c:pt>
                      <c:pt idx="3">
                        <c:v>4</c:v>
                      </c:pt>
                      <c:pt idx="4">
                        <c:v>5</c:v>
                      </c:pt>
                      <c:pt idx="5">
                        <c:v>6</c:v>
                      </c:pt>
                    </c:strCache>
                  </c:strRef>
                </c15:cat>
              </c15:filteredCategoryTitle>
            </c:ext>
            <c:ext xmlns:c16="http://schemas.microsoft.com/office/drawing/2014/chart" uri="{C3380CC4-5D6E-409C-BE32-E72D297353CC}">
              <c16:uniqueId val="{00000003-98CA-E74D-9B8A-D4F747BBC794}"/>
            </c:ext>
          </c:extLst>
        </c:ser>
        <c:dLbls>
          <c:showLegendKey val="0"/>
          <c:showVal val="0"/>
          <c:showCatName val="0"/>
          <c:showSerName val="0"/>
          <c:showPercent val="0"/>
          <c:showBubbleSize val="0"/>
        </c:dLbls>
        <c:gapWidth val="75"/>
        <c:overlap val="-25"/>
        <c:axId val="72616591"/>
        <c:axId val="71409482"/>
      </c:barChart>
      <c:catAx>
        <c:axId val="72616591"/>
        <c:scaling>
          <c:orientation val="minMax"/>
        </c:scaling>
        <c:delete val="0"/>
        <c:axPos val="b"/>
        <c:numFmt formatCode="General" sourceLinked="1"/>
        <c:majorTickMark val="none"/>
        <c:minorTickMark val="none"/>
        <c:tickLblPos val="nextTo"/>
        <c:spPr>
          <a:ln w="9360">
            <a:solidFill>
              <a:srgbClr val="D9D9D9"/>
            </a:solidFill>
            <a:round/>
          </a:ln>
        </c:spPr>
        <c:txPr>
          <a:bodyPr/>
          <a:lstStyle/>
          <a:p>
            <a:pPr>
              <a:defRPr sz="1200" b="0" strike="noStrike" spc="-1">
                <a:solidFill>
                  <a:srgbClr val="002060"/>
                </a:solidFill>
                <a:latin typeface="Arial"/>
              </a:defRPr>
            </a:pPr>
            <a:endParaRPr lang="it-IT"/>
          </a:p>
        </c:txPr>
        <c:crossAx val="71409482"/>
        <c:crosses val="autoZero"/>
        <c:auto val="1"/>
        <c:lblAlgn val="ctr"/>
        <c:lblOffset val="100"/>
        <c:noMultiLvlLbl val="1"/>
      </c:catAx>
      <c:valAx>
        <c:axId val="71409482"/>
        <c:scaling>
          <c:orientation val="minMax"/>
        </c:scaling>
        <c:delete val="0"/>
        <c:axPos val="l"/>
        <c:majorGridlines>
          <c:spPr>
            <a:ln w="9360">
              <a:solidFill>
                <a:srgbClr val="D9D9D9"/>
              </a:solidFill>
              <a:round/>
            </a:ln>
          </c:spPr>
        </c:majorGridlines>
        <c:numFmt formatCode="#,##0;\(#,##0\)" sourceLinked="0"/>
        <c:majorTickMark val="none"/>
        <c:minorTickMark val="none"/>
        <c:tickLblPos val="nextTo"/>
        <c:spPr>
          <a:ln w="9360">
            <a:noFill/>
          </a:ln>
        </c:spPr>
        <c:txPr>
          <a:bodyPr/>
          <a:lstStyle/>
          <a:p>
            <a:pPr>
              <a:defRPr sz="1200" b="0" strike="noStrike" spc="-1">
                <a:solidFill>
                  <a:srgbClr val="002060"/>
                </a:solidFill>
                <a:latin typeface="Arial"/>
              </a:defRPr>
            </a:pPr>
            <a:endParaRPr lang="it-IT"/>
          </a:p>
        </c:txPr>
        <c:crossAx val="72616591"/>
        <c:crosses val="autoZero"/>
        <c:crossBetween val="between"/>
      </c:valAx>
      <c:spPr>
        <a:noFill/>
        <a:ln>
          <a:noFill/>
        </a:ln>
      </c:spPr>
    </c:plotArea>
    <c:legend>
      <c:legendPos val="r"/>
      <c:layout>
        <c:manualLayout>
          <c:xMode val="edge"/>
          <c:yMode val="edge"/>
          <c:x val="2.41812213396146E-2"/>
          <c:y val="0.88736922087790104"/>
          <c:w val="0.97581817270585902"/>
          <c:h val="0.106207622165069"/>
        </c:manualLayout>
      </c:layout>
      <c:overlay val="1"/>
      <c:spPr>
        <a:noFill/>
        <a:ln>
          <a:noFill/>
        </a:ln>
      </c:spPr>
      <c:txPr>
        <a:bodyPr/>
        <a:lstStyle/>
        <a:p>
          <a:pPr>
            <a:defRPr sz="1600" b="0" strike="noStrike" spc="-1">
              <a:solidFill>
                <a:srgbClr val="002060"/>
              </a:solidFill>
              <a:latin typeface="Calibri"/>
            </a:defRPr>
          </a:pPr>
          <a:endParaRPr lang="it-IT"/>
        </a:p>
      </c:txPr>
    </c:legend>
    <c:plotVisOnly val="1"/>
    <c:dispBlanksAs val="gap"/>
    <c:showDLblsOverMax val="1"/>
  </c:chart>
  <c:spPr>
    <a:solidFill>
      <a:srgbClr val="FFFFFF"/>
    </a:solidFill>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c:style val="2"/>
  <c:chart>
    <c:autoTitleDeleted val="1"/>
    <c:plotArea>
      <c:layout>
        <c:manualLayout>
          <c:layoutTarget val="inner"/>
          <c:xMode val="edge"/>
          <c:yMode val="edge"/>
          <c:x val="5.1999587713873398E-2"/>
          <c:y val="3.8471885929512999E-2"/>
          <c:w val="0.934498041640899"/>
          <c:h val="0.71401668011837505"/>
        </c:manualLayout>
      </c:layout>
      <c:barChart>
        <c:barDir val="col"/>
        <c:grouping val="clustered"/>
        <c:varyColors val="0"/>
        <c:ser>
          <c:idx val="0"/>
          <c:order val="0"/>
          <c:spPr>
            <a:solidFill>
              <a:srgbClr val="4F81BD"/>
            </a:solidFill>
            <a:ln>
              <a:noFill/>
            </a:ln>
          </c:spPr>
          <c:invertIfNegative val="0"/>
          <c:dLbls>
            <c:spPr>
              <a:noFill/>
              <a:ln>
                <a:noFill/>
              </a:ln>
              <a:effectLst/>
            </c:spPr>
            <c:txPr>
              <a:bodyPr/>
              <a:lstStyle/>
              <a:p>
                <a:pPr>
                  <a:defRPr sz="1000" b="0" strike="noStrike" spc="-1">
                    <a:solidFill>
                      <a:srgbClr val="1F497D"/>
                    </a:solidFill>
                    <a:latin typeface="Calibri"/>
                  </a:defRPr>
                </a:pPr>
                <a:endParaRPr lang="it-IT"/>
              </a:p>
            </c:tx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0</c:f>
              <c:numCache>
                <c:formatCode>General</c:formatCode>
                <c:ptCount val="5"/>
                <c:pt idx="0">
                  <c:v>-74.074532682462205</c:v>
                </c:pt>
                <c:pt idx="1">
                  <c:v>1.41136330031656</c:v>
                </c:pt>
                <c:pt idx="2">
                  <c:v>244.64194229057199</c:v>
                </c:pt>
                <c:pt idx="3">
                  <c:v>419.79405708380898</c:v>
                </c:pt>
                <c:pt idx="4">
                  <c:v>405.96637578585103</c:v>
                </c:pt>
              </c:numCache>
            </c:numRef>
          </c:val>
          <c:extLst>
            <c:ext xmlns:c15="http://schemas.microsoft.com/office/drawing/2012/chart" uri="{02D57815-91ED-43cb-92C2-25804820EDAC}">
              <c15:filteredSeriesTitle>
                <c15:tx>
                  <c:strRef>
                    <c:extLst>
                      <c:ext uri="{02D57815-91ED-43cb-92C2-25804820EDAC}">
                        <c15:formulaRef>
                          <c15:sqref>label 0</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5"/>
                      <c:pt idx="0">
                        <c:v>1</c:v>
                      </c:pt>
                      <c:pt idx="1">
                        <c:v>2</c:v>
                      </c:pt>
                      <c:pt idx="2">
                        <c:v>3</c:v>
                      </c:pt>
                      <c:pt idx="3">
                        <c:v>4</c:v>
                      </c:pt>
                      <c:pt idx="4">
                        <c:v>5</c:v>
                      </c:pt>
                    </c:strCache>
                  </c:strRef>
                </c15:cat>
              </c15:filteredCategoryTitle>
            </c:ext>
            <c:ext xmlns:c16="http://schemas.microsoft.com/office/drawing/2014/chart" uri="{C3380CC4-5D6E-409C-BE32-E72D297353CC}">
              <c16:uniqueId val="{00000000-A6F4-6C41-8B86-DF06640E80CA}"/>
            </c:ext>
          </c:extLst>
        </c:ser>
        <c:ser>
          <c:idx val="1"/>
          <c:order val="1"/>
          <c:spPr>
            <a:solidFill>
              <a:srgbClr val="9BBB59"/>
            </a:solidFill>
            <a:ln>
              <a:noFill/>
            </a:ln>
          </c:spPr>
          <c:invertIfNegative val="0"/>
          <c:dLbls>
            <c:spPr>
              <a:noFill/>
              <a:ln>
                <a:noFill/>
              </a:ln>
              <a:effectLst/>
            </c:spPr>
            <c:txPr>
              <a:bodyPr/>
              <a:lstStyle/>
              <a:p>
                <a:pPr>
                  <a:defRPr sz="1000" b="0" strike="noStrike" spc="-1">
                    <a:solidFill>
                      <a:srgbClr val="1F497D"/>
                    </a:solidFill>
                    <a:latin typeface="Calibri"/>
                  </a:defRPr>
                </a:pPr>
                <a:endParaRPr lang="it-IT"/>
              </a:p>
            </c:tx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1</c:f>
              <c:numCache>
                <c:formatCode>General</c:formatCode>
                <c:ptCount val="5"/>
                <c:pt idx="0">
                  <c:v>-118.783532682462</c:v>
                </c:pt>
                <c:pt idx="1">
                  <c:v>-142.65663669968299</c:v>
                </c:pt>
                <c:pt idx="2">
                  <c:v>194.64194229057199</c:v>
                </c:pt>
                <c:pt idx="3">
                  <c:v>369.79405708380898</c:v>
                </c:pt>
                <c:pt idx="4">
                  <c:v>355.96637578585103</c:v>
                </c:pt>
              </c:numCache>
            </c:numRef>
          </c:val>
          <c:extLst>
            <c:ext xmlns:c15="http://schemas.microsoft.com/office/drawing/2012/chart" uri="{02D57815-91ED-43cb-92C2-25804820EDAC}">
              <c15:filteredSeriesTitle>
                <c15:tx>
                  <c:strRef>
                    <c:extLst>
                      <c:ext uri="{02D57815-91ED-43cb-92C2-25804820EDAC}">
                        <c15:formulaRef>
                          <c15:sqref>label 1</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5"/>
                      <c:pt idx="0">
                        <c:v>1</c:v>
                      </c:pt>
                      <c:pt idx="1">
                        <c:v>2</c:v>
                      </c:pt>
                      <c:pt idx="2">
                        <c:v>3</c:v>
                      </c:pt>
                      <c:pt idx="3">
                        <c:v>4</c:v>
                      </c:pt>
                      <c:pt idx="4">
                        <c:v>5</c:v>
                      </c:pt>
                    </c:strCache>
                  </c:strRef>
                </c15:cat>
              </c15:filteredCategoryTitle>
            </c:ext>
            <c:ext xmlns:c16="http://schemas.microsoft.com/office/drawing/2014/chart" uri="{C3380CC4-5D6E-409C-BE32-E72D297353CC}">
              <c16:uniqueId val="{00000001-A6F4-6C41-8B86-DF06640E80CA}"/>
            </c:ext>
          </c:extLst>
        </c:ser>
        <c:dLbls>
          <c:showLegendKey val="0"/>
          <c:showVal val="0"/>
          <c:showCatName val="0"/>
          <c:showSerName val="0"/>
          <c:showPercent val="0"/>
          <c:showBubbleSize val="0"/>
        </c:dLbls>
        <c:gapWidth val="75"/>
        <c:overlap val="-25"/>
        <c:axId val="62689241"/>
        <c:axId val="75253816"/>
      </c:barChart>
      <c:lineChart>
        <c:grouping val="standard"/>
        <c:varyColors val="0"/>
        <c:ser>
          <c:idx val="2"/>
          <c:order val="2"/>
          <c:spPr>
            <a:ln w="31680">
              <a:solidFill>
                <a:srgbClr val="FF0000"/>
              </a:solidFill>
              <a:round/>
            </a:ln>
          </c:spPr>
          <c:marker>
            <c:symbol val="triangle"/>
            <c:size val="5"/>
            <c:spPr>
              <a:solidFill>
                <a:srgbClr val="FF0000"/>
              </a:solidFill>
            </c:spPr>
          </c:marker>
          <c:dLbls>
            <c:spPr>
              <a:noFill/>
              <a:ln>
                <a:noFill/>
              </a:ln>
              <a:effectLst/>
            </c:spPr>
            <c:txPr>
              <a:bodyPr/>
              <a:lstStyle/>
              <a:p>
                <a:pPr>
                  <a:defRPr sz="1000" b="0" strike="noStrike" spc="-1">
                    <a:solidFill>
                      <a:srgbClr val="1F497D"/>
                    </a:solidFill>
                    <a:latin typeface="Calibri"/>
                  </a:defRPr>
                </a:pPr>
                <a:endParaRPr lang="it-IT"/>
              </a:p>
            </c:tx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2</c:f>
              <c:numCache>
                <c:formatCode>General</c:formatCode>
                <c:ptCount val="5"/>
                <c:pt idx="0">
                  <c:v>-70.564999999999998</c:v>
                </c:pt>
                <c:pt idx="1">
                  <c:v>-20.338000000000001</c:v>
                </c:pt>
                <c:pt idx="2">
                  <c:v>171.767128920717</c:v>
                </c:pt>
                <c:pt idx="3">
                  <c:v>443.44750814393802</c:v>
                </c:pt>
                <c:pt idx="4">
                  <c:v>511.68081027469998</c:v>
                </c:pt>
              </c:numCache>
            </c:numRef>
          </c:val>
          <c:smooth val="0"/>
          <c:extLst>
            <c:ext xmlns:c15="http://schemas.microsoft.com/office/drawing/2012/chart" uri="{02D57815-91ED-43cb-92C2-25804820EDAC}">
              <c15:filteredSeriesTitle>
                <c15:tx>
                  <c:strRef>
                    <c:extLst>
                      <c:ext uri="{02D57815-91ED-43cb-92C2-25804820EDAC}">
                        <c15:formulaRef>
                          <c15:sqref>label 2</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5"/>
                      <c:pt idx="0">
                        <c:v>1</c:v>
                      </c:pt>
                      <c:pt idx="1">
                        <c:v>2</c:v>
                      </c:pt>
                      <c:pt idx="2">
                        <c:v>3</c:v>
                      </c:pt>
                      <c:pt idx="3">
                        <c:v>4</c:v>
                      </c:pt>
                      <c:pt idx="4">
                        <c:v>5</c:v>
                      </c:pt>
                    </c:strCache>
                  </c:strRef>
                </c15:cat>
              </c15:filteredCategoryTitle>
            </c:ext>
            <c:ext xmlns:c16="http://schemas.microsoft.com/office/drawing/2014/chart" uri="{C3380CC4-5D6E-409C-BE32-E72D297353CC}">
              <c16:uniqueId val="{00000002-A6F4-6C41-8B86-DF06640E80CA}"/>
            </c:ext>
          </c:extLst>
        </c:ser>
        <c:dLbls>
          <c:showLegendKey val="0"/>
          <c:showVal val="0"/>
          <c:showCatName val="0"/>
          <c:showSerName val="0"/>
          <c:showPercent val="0"/>
          <c:showBubbleSize val="0"/>
        </c:dLbls>
        <c:hiLowLines>
          <c:spPr>
            <a:ln>
              <a:noFill/>
            </a:ln>
          </c:spPr>
        </c:hiLowLines>
        <c:marker val="1"/>
        <c:smooth val="0"/>
        <c:axId val="32554056"/>
        <c:axId val="93400453"/>
      </c:lineChart>
      <c:catAx>
        <c:axId val="62689241"/>
        <c:scaling>
          <c:orientation val="minMax"/>
        </c:scaling>
        <c:delete val="0"/>
        <c:axPos val="b"/>
        <c:numFmt formatCode="General" sourceLinked="1"/>
        <c:majorTickMark val="none"/>
        <c:minorTickMark val="none"/>
        <c:tickLblPos val="low"/>
        <c:spPr>
          <a:ln w="9360">
            <a:noFill/>
          </a:ln>
        </c:spPr>
        <c:txPr>
          <a:bodyPr/>
          <a:lstStyle/>
          <a:p>
            <a:pPr>
              <a:defRPr sz="1000" b="0" strike="noStrike" spc="-1">
                <a:solidFill>
                  <a:srgbClr val="1F497D"/>
                </a:solidFill>
                <a:latin typeface="Calibri"/>
              </a:defRPr>
            </a:pPr>
            <a:endParaRPr lang="it-IT"/>
          </a:p>
        </c:txPr>
        <c:crossAx val="75253816"/>
        <c:crosses val="autoZero"/>
        <c:auto val="1"/>
        <c:lblAlgn val="ctr"/>
        <c:lblOffset val="100"/>
        <c:noMultiLvlLbl val="1"/>
      </c:catAx>
      <c:valAx>
        <c:axId val="75253816"/>
        <c:scaling>
          <c:orientation val="minMax"/>
        </c:scaling>
        <c:delete val="0"/>
        <c:axPos val="l"/>
        <c:majorGridlines>
          <c:spPr>
            <a:ln w="9360">
              <a:solidFill>
                <a:srgbClr val="D9D9D9"/>
              </a:solidFill>
              <a:round/>
            </a:ln>
          </c:spPr>
        </c:majorGridlines>
        <c:numFmt formatCode="#,##0\ ;\(#,##0\)" sourceLinked="0"/>
        <c:majorTickMark val="none"/>
        <c:minorTickMark val="none"/>
        <c:tickLblPos val="nextTo"/>
        <c:spPr>
          <a:ln w="9360">
            <a:noFill/>
          </a:ln>
        </c:spPr>
        <c:txPr>
          <a:bodyPr/>
          <a:lstStyle/>
          <a:p>
            <a:pPr>
              <a:defRPr sz="1000" b="0" strike="noStrike" spc="-1">
                <a:solidFill>
                  <a:srgbClr val="1F497D"/>
                </a:solidFill>
                <a:latin typeface="Calibri"/>
              </a:defRPr>
            </a:pPr>
            <a:endParaRPr lang="it-IT"/>
          </a:p>
        </c:txPr>
        <c:crossAx val="62689241"/>
        <c:crosses val="autoZero"/>
        <c:crossBetween val="between"/>
      </c:valAx>
      <c:catAx>
        <c:axId val="32554056"/>
        <c:scaling>
          <c:orientation val="minMax"/>
        </c:scaling>
        <c:delete val="1"/>
        <c:axPos val="b"/>
        <c:numFmt formatCode="General" sourceLinked="1"/>
        <c:majorTickMark val="none"/>
        <c:minorTickMark val="none"/>
        <c:tickLblPos val="low"/>
        <c:crossAx val="93400453"/>
        <c:crosses val="autoZero"/>
        <c:auto val="1"/>
        <c:lblAlgn val="ctr"/>
        <c:lblOffset val="100"/>
        <c:noMultiLvlLbl val="1"/>
      </c:catAx>
      <c:valAx>
        <c:axId val="93400453"/>
        <c:scaling>
          <c:orientation val="minMax"/>
        </c:scaling>
        <c:delete val="1"/>
        <c:axPos val="l"/>
        <c:numFmt formatCode="#,##0\ ;\(#,##0\)" sourceLinked="0"/>
        <c:majorTickMark val="none"/>
        <c:minorTickMark val="none"/>
        <c:tickLblPos val="nextTo"/>
        <c:crossAx val="32554056"/>
        <c:crosses val="autoZero"/>
        <c:crossBetween val="between"/>
      </c:valAx>
      <c:spPr>
        <a:solidFill>
          <a:srgbClr val="FFFFFF"/>
        </a:solidFill>
        <a:ln>
          <a:noFill/>
        </a:ln>
      </c:spPr>
    </c:plotArea>
    <c:legend>
      <c:legendPos val="b"/>
      <c:overlay val="0"/>
      <c:spPr>
        <a:noFill/>
        <a:ln>
          <a:noFill/>
        </a:ln>
      </c:spPr>
      <c:txPr>
        <a:bodyPr/>
        <a:lstStyle/>
        <a:p>
          <a:pPr>
            <a:defRPr sz="1000" b="0" strike="noStrike" spc="-1">
              <a:solidFill>
                <a:srgbClr val="1F497D"/>
              </a:solidFill>
              <a:latin typeface="Calibri"/>
            </a:defRPr>
          </a:pPr>
          <a:endParaRPr lang="it-IT"/>
        </a:p>
      </c:txPr>
    </c:legend>
    <c:plotVisOnly val="1"/>
    <c:dispBlanksAs val="gap"/>
    <c:showDLblsOverMax val="1"/>
  </c:chart>
  <c:spPr>
    <a:solidFill>
      <a:srgbClr val="FFFFFF"/>
    </a:solid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c:style val="2"/>
  <c:chart>
    <c:autoTitleDeleted val="1"/>
    <c:plotArea>
      <c:layout>
        <c:manualLayout>
          <c:layoutTarget val="inner"/>
          <c:xMode val="edge"/>
          <c:yMode val="edge"/>
          <c:x val="6.5752570894359597E-2"/>
          <c:y val="2.8023983315954099E-2"/>
          <c:w val="0.916744572556352"/>
          <c:h val="0.76420750782064595"/>
        </c:manualLayout>
      </c:layout>
      <c:barChart>
        <c:barDir val="col"/>
        <c:grouping val="clustered"/>
        <c:varyColors val="0"/>
        <c:ser>
          <c:idx val="0"/>
          <c:order val="0"/>
          <c:spPr>
            <a:solidFill>
              <a:srgbClr val="4F81BD"/>
            </a:solidFill>
            <a:ln>
              <a:noFill/>
            </a:ln>
          </c:spPr>
          <c:invertIfNegative val="0"/>
          <c:dLbls>
            <c:spPr>
              <a:noFill/>
              <a:ln>
                <a:noFill/>
              </a:ln>
              <a:effectLst/>
            </c:spPr>
            <c:txPr>
              <a:bodyPr/>
              <a:lstStyle/>
              <a:p>
                <a:pPr>
                  <a:defRPr sz="1000" b="0" strike="noStrike" spc="-1">
                    <a:solidFill>
                      <a:srgbClr val="1F497D"/>
                    </a:solidFill>
                    <a:latin typeface="Calibri"/>
                  </a:defRPr>
                </a:pPr>
                <a:endParaRPr lang="it-IT"/>
              </a:p>
            </c:tx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0</c:f>
              <c:numCache>
                <c:formatCode>General</c:formatCode>
                <c:ptCount val="5"/>
                <c:pt idx="0">
                  <c:v>24.346</c:v>
                </c:pt>
                <c:pt idx="1">
                  <c:v>108.95</c:v>
                </c:pt>
                <c:pt idx="2">
                  <c:v>287.63400000000001</c:v>
                </c:pt>
                <c:pt idx="3">
                  <c:v>492.392</c:v>
                </c:pt>
                <c:pt idx="4">
                  <c:v>686.26</c:v>
                </c:pt>
              </c:numCache>
            </c:numRef>
          </c:val>
          <c:extLst>
            <c:ext xmlns:c15="http://schemas.microsoft.com/office/drawing/2012/chart" uri="{02D57815-91ED-43cb-92C2-25804820EDAC}">
              <c15:filteredSeriesTitle>
                <c15:tx>
                  <c:strRef>
                    <c:extLst>
                      <c:ext uri="{02D57815-91ED-43cb-92C2-25804820EDAC}">
                        <c15:formulaRef>
                          <c15:sqref>label 0</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5"/>
                      <c:pt idx="0">
                        <c:v>1</c:v>
                      </c:pt>
                      <c:pt idx="1">
                        <c:v>2</c:v>
                      </c:pt>
                      <c:pt idx="2">
                        <c:v>3</c:v>
                      </c:pt>
                      <c:pt idx="3">
                        <c:v>4</c:v>
                      </c:pt>
                      <c:pt idx="4">
                        <c:v>5</c:v>
                      </c:pt>
                    </c:strCache>
                  </c:strRef>
                </c15:cat>
              </c15:filteredCategoryTitle>
            </c:ext>
            <c:ext xmlns:c16="http://schemas.microsoft.com/office/drawing/2014/chart" uri="{C3380CC4-5D6E-409C-BE32-E72D297353CC}">
              <c16:uniqueId val="{00000000-00C3-E548-9FB0-E27C214552B3}"/>
            </c:ext>
          </c:extLst>
        </c:ser>
        <c:ser>
          <c:idx val="1"/>
          <c:order val="1"/>
          <c:spPr>
            <a:solidFill>
              <a:srgbClr val="C0504D"/>
            </a:solidFill>
            <a:ln>
              <a:noFill/>
            </a:ln>
          </c:spPr>
          <c:invertIfNegative val="0"/>
          <c:dLbls>
            <c:spPr>
              <a:noFill/>
              <a:ln>
                <a:noFill/>
              </a:ln>
              <a:effectLst/>
            </c:spPr>
            <c:txPr>
              <a:bodyPr/>
              <a:lstStyle/>
              <a:p>
                <a:pPr>
                  <a:defRPr sz="1000" b="0" strike="noStrike" spc="-1">
                    <a:solidFill>
                      <a:srgbClr val="1F497D"/>
                    </a:solidFill>
                    <a:latin typeface="Calibri"/>
                  </a:defRPr>
                </a:pPr>
                <a:endParaRPr lang="it-IT"/>
              </a:p>
            </c:tx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1</c:f>
              <c:numCache>
                <c:formatCode>General</c:formatCode>
                <c:ptCount val="5"/>
                <c:pt idx="0">
                  <c:v>-21.024999999999999</c:v>
                </c:pt>
                <c:pt idx="1">
                  <c:v>40.6</c:v>
                </c:pt>
                <c:pt idx="2">
                  <c:v>229.88399999999999</c:v>
                </c:pt>
                <c:pt idx="3">
                  <c:v>436.642</c:v>
                </c:pt>
                <c:pt idx="4">
                  <c:v>630.16200000000003</c:v>
                </c:pt>
              </c:numCache>
            </c:numRef>
          </c:val>
          <c:extLst>
            <c:ext xmlns:c15="http://schemas.microsoft.com/office/drawing/2012/chart" uri="{02D57815-91ED-43cb-92C2-25804820EDAC}">
              <c15:filteredSeriesTitle>
                <c15:tx>
                  <c:strRef>
                    <c:extLst>
                      <c:ext uri="{02D57815-91ED-43cb-92C2-25804820EDAC}">
                        <c15:formulaRef>
                          <c15:sqref>label 1</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5"/>
                      <c:pt idx="0">
                        <c:v>1</c:v>
                      </c:pt>
                      <c:pt idx="1">
                        <c:v>2</c:v>
                      </c:pt>
                      <c:pt idx="2">
                        <c:v>3</c:v>
                      </c:pt>
                      <c:pt idx="3">
                        <c:v>4</c:v>
                      </c:pt>
                      <c:pt idx="4">
                        <c:v>5</c:v>
                      </c:pt>
                    </c:strCache>
                  </c:strRef>
                </c15:cat>
              </c15:filteredCategoryTitle>
            </c:ext>
            <c:ext xmlns:c16="http://schemas.microsoft.com/office/drawing/2014/chart" uri="{C3380CC4-5D6E-409C-BE32-E72D297353CC}">
              <c16:uniqueId val="{00000001-00C3-E548-9FB0-E27C214552B3}"/>
            </c:ext>
          </c:extLst>
        </c:ser>
        <c:ser>
          <c:idx val="2"/>
          <c:order val="2"/>
          <c:spPr>
            <a:solidFill>
              <a:srgbClr val="9BBB59"/>
            </a:solidFill>
            <a:ln>
              <a:noFill/>
            </a:ln>
          </c:spPr>
          <c:invertIfNegative val="0"/>
          <c:dLbls>
            <c:spPr>
              <a:noFill/>
              <a:ln>
                <a:noFill/>
              </a:ln>
              <a:effectLst/>
            </c:spPr>
            <c:txPr>
              <a:bodyPr/>
              <a:lstStyle/>
              <a:p>
                <a:pPr>
                  <a:defRPr sz="1000" b="0" strike="noStrike" spc="-1">
                    <a:solidFill>
                      <a:srgbClr val="1F497D"/>
                    </a:solidFill>
                    <a:latin typeface="Calibri"/>
                  </a:defRPr>
                </a:pPr>
                <a:endParaRPr lang="it-IT"/>
              </a:p>
            </c:tx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2</c:f>
              <c:numCache>
                <c:formatCode>General</c:formatCode>
                <c:ptCount val="5"/>
                <c:pt idx="0">
                  <c:v>8.43</c:v>
                </c:pt>
                <c:pt idx="1">
                  <c:v>34.911000000000001</c:v>
                </c:pt>
                <c:pt idx="2">
                  <c:v>160.053168630145</c:v>
                </c:pt>
                <c:pt idx="3">
                  <c:v>308.60728873069201</c:v>
                </c:pt>
                <c:pt idx="4">
                  <c:v>446.27170751016399</c:v>
                </c:pt>
              </c:numCache>
            </c:numRef>
          </c:val>
          <c:extLst>
            <c:ext xmlns:c15="http://schemas.microsoft.com/office/drawing/2012/chart" uri="{02D57815-91ED-43cb-92C2-25804820EDAC}">
              <c15:filteredSeriesTitle>
                <c15:tx>
                  <c:strRef>
                    <c:extLst>
                      <c:ext uri="{02D57815-91ED-43cb-92C2-25804820EDAC}">
                        <c15:formulaRef>
                          <c15:sqref>label 2</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5"/>
                      <c:pt idx="0">
                        <c:v>1</c:v>
                      </c:pt>
                      <c:pt idx="1">
                        <c:v>2</c:v>
                      </c:pt>
                      <c:pt idx="2">
                        <c:v>3</c:v>
                      </c:pt>
                      <c:pt idx="3">
                        <c:v>4</c:v>
                      </c:pt>
                      <c:pt idx="4">
                        <c:v>5</c:v>
                      </c:pt>
                    </c:strCache>
                  </c:strRef>
                </c15:cat>
              </c15:filteredCategoryTitle>
            </c:ext>
            <c:ext xmlns:c16="http://schemas.microsoft.com/office/drawing/2014/chart" uri="{C3380CC4-5D6E-409C-BE32-E72D297353CC}">
              <c16:uniqueId val="{00000002-00C3-E548-9FB0-E27C214552B3}"/>
            </c:ext>
          </c:extLst>
        </c:ser>
        <c:dLbls>
          <c:showLegendKey val="0"/>
          <c:showVal val="0"/>
          <c:showCatName val="0"/>
          <c:showSerName val="0"/>
          <c:showPercent val="0"/>
          <c:showBubbleSize val="0"/>
        </c:dLbls>
        <c:gapWidth val="75"/>
        <c:overlap val="-25"/>
        <c:axId val="13683616"/>
        <c:axId val="26066589"/>
      </c:barChart>
      <c:lineChart>
        <c:grouping val="standard"/>
        <c:varyColors val="0"/>
        <c:ser>
          <c:idx val="3"/>
          <c:order val="3"/>
          <c:spPr>
            <a:ln w="38160">
              <a:solidFill>
                <a:srgbClr val="8064A2"/>
              </a:solidFill>
              <a:round/>
            </a:ln>
          </c:spPr>
          <c:marker>
            <c:symbol val="triangle"/>
            <c:size val="5"/>
            <c:spPr>
              <a:solidFill>
                <a:srgbClr val="8064A2"/>
              </a:solidFill>
            </c:spPr>
          </c:marker>
          <c:dLbls>
            <c:spPr>
              <a:noFill/>
              <a:ln>
                <a:noFill/>
              </a:ln>
              <a:effectLst/>
            </c:spPr>
            <c:txPr>
              <a:bodyPr/>
              <a:lstStyle/>
              <a:p>
                <a:pPr>
                  <a:defRPr sz="1000" b="0" strike="noStrike" spc="-1">
                    <a:solidFill>
                      <a:srgbClr val="1F497D"/>
                    </a:solidFill>
                    <a:latin typeface="Calibri"/>
                  </a:defRPr>
                </a:pPr>
                <a:endParaRPr lang="it-IT"/>
              </a:p>
            </c:tx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3</c:f>
              <c:numCache>
                <c:formatCode>General</c:formatCode>
                <c:ptCount val="5"/>
                <c:pt idx="0">
                  <c:v>-70.564999999999998</c:v>
                </c:pt>
                <c:pt idx="1">
                  <c:v>-20.338000000000001</c:v>
                </c:pt>
                <c:pt idx="2">
                  <c:v>171.767128920717</c:v>
                </c:pt>
                <c:pt idx="3">
                  <c:v>443.44750814393802</c:v>
                </c:pt>
                <c:pt idx="4">
                  <c:v>511.68081027469998</c:v>
                </c:pt>
              </c:numCache>
            </c:numRef>
          </c:val>
          <c:smooth val="0"/>
          <c:extLst>
            <c:ext xmlns:c15="http://schemas.microsoft.com/office/drawing/2012/chart" uri="{02D57815-91ED-43cb-92C2-25804820EDAC}">
              <c15:filteredSeriesTitle>
                <c15:tx>
                  <c:strRef>
                    <c:extLst>
                      <c:ext uri="{02D57815-91ED-43cb-92C2-25804820EDAC}">
                        <c15:formulaRef>
                          <c15:sqref>label 3</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5"/>
                      <c:pt idx="0">
                        <c:v>1</c:v>
                      </c:pt>
                      <c:pt idx="1">
                        <c:v>2</c:v>
                      </c:pt>
                      <c:pt idx="2">
                        <c:v>3</c:v>
                      </c:pt>
                      <c:pt idx="3">
                        <c:v>4</c:v>
                      </c:pt>
                      <c:pt idx="4">
                        <c:v>5</c:v>
                      </c:pt>
                    </c:strCache>
                  </c:strRef>
                </c15:cat>
              </c15:filteredCategoryTitle>
            </c:ext>
            <c:ext xmlns:c16="http://schemas.microsoft.com/office/drawing/2014/chart" uri="{C3380CC4-5D6E-409C-BE32-E72D297353CC}">
              <c16:uniqueId val="{00000003-00C3-E548-9FB0-E27C214552B3}"/>
            </c:ext>
          </c:extLst>
        </c:ser>
        <c:dLbls>
          <c:showLegendKey val="0"/>
          <c:showVal val="0"/>
          <c:showCatName val="0"/>
          <c:showSerName val="0"/>
          <c:showPercent val="0"/>
          <c:showBubbleSize val="0"/>
        </c:dLbls>
        <c:hiLowLines>
          <c:spPr>
            <a:ln>
              <a:noFill/>
            </a:ln>
          </c:spPr>
        </c:hiLowLines>
        <c:marker val="1"/>
        <c:smooth val="0"/>
        <c:axId val="25486427"/>
        <c:axId val="76966988"/>
      </c:lineChart>
      <c:catAx>
        <c:axId val="13683616"/>
        <c:scaling>
          <c:orientation val="minMax"/>
        </c:scaling>
        <c:delete val="0"/>
        <c:axPos val="b"/>
        <c:numFmt formatCode="General" sourceLinked="1"/>
        <c:majorTickMark val="none"/>
        <c:minorTickMark val="none"/>
        <c:tickLblPos val="low"/>
        <c:spPr>
          <a:ln w="9360">
            <a:noFill/>
          </a:ln>
        </c:spPr>
        <c:txPr>
          <a:bodyPr/>
          <a:lstStyle/>
          <a:p>
            <a:pPr>
              <a:defRPr sz="1000" b="0" strike="noStrike" spc="-1">
                <a:solidFill>
                  <a:srgbClr val="1F497D"/>
                </a:solidFill>
                <a:latin typeface="Calibri"/>
              </a:defRPr>
            </a:pPr>
            <a:endParaRPr lang="it-IT"/>
          </a:p>
        </c:txPr>
        <c:crossAx val="26066589"/>
        <c:crosses val="autoZero"/>
        <c:auto val="1"/>
        <c:lblAlgn val="ctr"/>
        <c:lblOffset val="100"/>
        <c:noMultiLvlLbl val="1"/>
      </c:catAx>
      <c:valAx>
        <c:axId val="26066589"/>
        <c:scaling>
          <c:orientation val="minMax"/>
        </c:scaling>
        <c:delete val="0"/>
        <c:axPos val="l"/>
        <c:majorGridlines>
          <c:spPr>
            <a:ln w="9360">
              <a:solidFill>
                <a:srgbClr val="D9D9D9"/>
              </a:solidFill>
              <a:round/>
            </a:ln>
          </c:spPr>
        </c:majorGridlines>
        <c:numFmt formatCode="#,##0;\(#,##0\)" sourceLinked="0"/>
        <c:majorTickMark val="none"/>
        <c:minorTickMark val="none"/>
        <c:tickLblPos val="nextTo"/>
        <c:spPr>
          <a:ln w="9360">
            <a:noFill/>
          </a:ln>
        </c:spPr>
        <c:txPr>
          <a:bodyPr/>
          <a:lstStyle/>
          <a:p>
            <a:pPr>
              <a:defRPr sz="1000" b="0" strike="noStrike" spc="-1">
                <a:solidFill>
                  <a:srgbClr val="1F497D"/>
                </a:solidFill>
                <a:latin typeface="Calibri"/>
              </a:defRPr>
            </a:pPr>
            <a:endParaRPr lang="it-IT"/>
          </a:p>
        </c:txPr>
        <c:crossAx val="13683616"/>
        <c:crosses val="autoZero"/>
        <c:crossBetween val="between"/>
      </c:valAx>
      <c:catAx>
        <c:axId val="25486427"/>
        <c:scaling>
          <c:orientation val="minMax"/>
        </c:scaling>
        <c:delete val="1"/>
        <c:axPos val="b"/>
        <c:numFmt formatCode="General" sourceLinked="1"/>
        <c:majorTickMark val="none"/>
        <c:minorTickMark val="none"/>
        <c:tickLblPos val="low"/>
        <c:crossAx val="76966988"/>
        <c:crosses val="autoZero"/>
        <c:auto val="1"/>
        <c:lblAlgn val="ctr"/>
        <c:lblOffset val="100"/>
        <c:noMultiLvlLbl val="1"/>
      </c:catAx>
      <c:valAx>
        <c:axId val="76966988"/>
        <c:scaling>
          <c:orientation val="minMax"/>
        </c:scaling>
        <c:delete val="1"/>
        <c:axPos val="l"/>
        <c:numFmt formatCode="#,##0;\(#,##0\)" sourceLinked="0"/>
        <c:majorTickMark val="none"/>
        <c:minorTickMark val="none"/>
        <c:tickLblPos val="nextTo"/>
        <c:crossAx val="25486427"/>
        <c:crosses val="autoZero"/>
        <c:crossBetween val="between"/>
      </c:valAx>
      <c:spPr>
        <a:solidFill>
          <a:srgbClr val="FFFFFF"/>
        </a:solidFill>
        <a:ln>
          <a:noFill/>
        </a:ln>
      </c:spPr>
    </c:plotArea>
    <c:legend>
      <c:legendPos val="b"/>
      <c:overlay val="0"/>
      <c:spPr>
        <a:noFill/>
        <a:ln>
          <a:noFill/>
        </a:ln>
      </c:spPr>
      <c:txPr>
        <a:bodyPr/>
        <a:lstStyle/>
        <a:p>
          <a:pPr>
            <a:defRPr sz="1000" b="0" strike="noStrike" spc="-1">
              <a:solidFill>
                <a:srgbClr val="1F497D"/>
              </a:solidFill>
              <a:latin typeface="Calibri"/>
            </a:defRPr>
          </a:pPr>
          <a:endParaRPr lang="it-IT"/>
        </a:p>
      </c:txPr>
    </c:legend>
    <c:plotVisOnly val="1"/>
    <c:dispBlanksAs val="gap"/>
    <c:showDLblsOverMax val="1"/>
  </c:chart>
  <c:spPr>
    <a:solidFill>
      <a:srgbClr val="FFFFFF"/>
    </a:solid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c:style val="2"/>
  <c:chart>
    <c:autoTitleDeleted val="1"/>
    <c:plotArea>
      <c:layout/>
      <c:lineChart>
        <c:grouping val="standard"/>
        <c:varyColors val="0"/>
        <c:ser>
          <c:idx val="0"/>
          <c:order val="0"/>
          <c:spPr>
            <a:ln w="28440">
              <a:solidFill>
                <a:srgbClr val="4A7EBB"/>
              </a:solidFill>
              <a:round/>
            </a:ln>
          </c:spPr>
          <c:marker>
            <c:symbol val="none"/>
          </c:marker>
          <c:dLbls>
            <c:spPr>
              <a:noFill/>
              <a:ln>
                <a:noFill/>
              </a:ln>
              <a:effectLst/>
            </c:spPr>
            <c:txPr>
              <a:bodyPr/>
              <a:lstStyle/>
              <a:p>
                <a:pPr>
                  <a:defRPr sz="1000" b="0" strike="noStrike" spc="-1">
                    <a:solidFill>
                      <a:srgbClr val="1F497D"/>
                    </a:solidFill>
                    <a:latin typeface="Calibri"/>
                  </a:defRPr>
                </a:pPr>
                <a:endParaRPr lang="it-IT"/>
              </a:p>
            </c:tx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0</c:f>
              <c:numCache>
                <c:formatCode>General</c:formatCode>
                <c:ptCount val="5"/>
                <c:pt idx="0">
                  <c:v>163.70500000000001</c:v>
                </c:pt>
                <c:pt idx="1">
                  <c:v>217.666</c:v>
                </c:pt>
                <c:pt idx="2">
                  <c:v>28.7172530792826</c:v>
                </c:pt>
                <c:pt idx="3">
                  <c:v>-334.865210735218</c:v>
                </c:pt>
                <c:pt idx="4">
                  <c:v>-682.75649203123396</c:v>
                </c:pt>
              </c:numCache>
            </c:numRef>
          </c:val>
          <c:smooth val="0"/>
          <c:extLst>
            <c:ext xmlns:c15="http://schemas.microsoft.com/office/drawing/2012/chart" uri="{02D57815-91ED-43cb-92C2-25804820EDAC}">
              <c15:filteredSeriesTitle>
                <c15:tx>
                  <c:strRef>
                    <c:extLst>
                      <c:ext uri="{02D57815-91ED-43cb-92C2-25804820EDAC}">
                        <c15:formulaRef>
                          <c15:sqref>label 0</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5"/>
                      <c:pt idx="0">
                        <c:v>1</c:v>
                      </c:pt>
                      <c:pt idx="1">
                        <c:v>2</c:v>
                      </c:pt>
                      <c:pt idx="2">
                        <c:v>3</c:v>
                      </c:pt>
                      <c:pt idx="3">
                        <c:v>4</c:v>
                      </c:pt>
                      <c:pt idx="4">
                        <c:v>5</c:v>
                      </c:pt>
                    </c:strCache>
                  </c:strRef>
                </c15:cat>
              </c15:filteredCategoryTitle>
            </c:ext>
            <c:ext xmlns:c16="http://schemas.microsoft.com/office/drawing/2014/chart" uri="{C3380CC4-5D6E-409C-BE32-E72D297353CC}">
              <c16:uniqueId val="{00000000-6CD0-6447-BEB1-84EBE23DD57F}"/>
            </c:ext>
          </c:extLst>
        </c:ser>
        <c:dLbls>
          <c:showLegendKey val="0"/>
          <c:showVal val="0"/>
          <c:showCatName val="0"/>
          <c:showSerName val="0"/>
          <c:showPercent val="0"/>
          <c:showBubbleSize val="0"/>
        </c:dLbls>
        <c:hiLowLines>
          <c:spPr>
            <a:ln>
              <a:noFill/>
            </a:ln>
          </c:spPr>
        </c:hiLowLines>
        <c:smooth val="0"/>
        <c:axId val="76327219"/>
        <c:axId val="90374842"/>
      </c:lineChart>
      <c:catAx>
        <c:axId val="76327219"/>
        <c:scaling>
          <c:orientation val="minMax"/>
        </c:scaling>
        <c:delete val="0"/>
        <c:axPos val="b"/>
        <c:numFmt formatCode="General" sourceLinked="1"/>
        <c:majorTickMark val="none"/>
        <c:minorTickMark val="none"/>
        <c:tickLblPos val="low"/>
        <c:spPr>
          <a:ln w="9360">
            <a:noFill/>
          </a:ln>
        </c:spPr>
        <c:txPr>
          <a:bodyPr/>
          <a:lstStyle/>
          <a:p>
            <a:pPr>
              <a:defRPr sz="1000" b="0" strike="noStrike" spc="-1">
                <a:solidFill>
                  <a:srgbClr val="1F497D"/>
                </a:solidFill>
                <a:latin typeface="Calibri"/>
              </a:defRPr>
            </a:pPr>
            <a:endParaRPr lang="it-IT"/>
          </a:p>
        </c:txPr>
        <c:crossAx val="90374842"/>
        <c:crosses val="autoZero"/>
        <c:auto val="1"/>
        <c:lblAlgn val="ctr"/>
        <c:lblOffset val="100"/>
        <c:noMultiLvlLbl val="1"/>
      </c:catAx>
      <c:valAx>
        <c:axId val="90374842"/>
        <c:scaling>
          <c:orientation val="minMax"/>
        </c:scaling>
        <c:delete val="0"/>
        <c:axPos val="l"/>
        <c:majorGridlines>
          <c:spPr>
            <a:ln w="9360">
              <a:solidFill>
                <a:srgbClr val="D9D9D9"/>
              </a:solidFill>
              <a:round/>
            </a:ln>
          </c:spPr>
        </c:majorGridlines>
        <c:numFmt formatCode="#,##0\ ;\(#,##0\)" sourceLinked="0"/>
        <c:majorTickMark val="none"/>
        <c:minorTickMark val="none"/>
        <c:tickLblPos val="nextTo"/>
        <c:spPr>
          <a:ln w="9360">
            <a:noFill/>
          </a:ln>
        </c:spPr>
        <c:txPr>
          <a:bodyPr/>
          <a:lstStyle/>
          <a:p>
            <a:pPr>
              <a:defRPr sz="1000" b="0" strike="noStrike" spc="-1">
                <a:solidFill>
                  <a:srgbClr val="1F497D"/>
                </a:solidFill>
                <a:latin typeface="Calibri"/>
              </a:defRPr>
            </a:pPr>
            <a:endParaRPr lang="it-IT"/>
          </a:p>
        </c:txPr>
        <c:crossAx val="76327219"/>
        <c:crosses val="autoZero"/>
        <c:crossBetween val="midCat"/>
      </c:valAx>
      <c:spPr>
        <a:solidFill>
          <a:srgbClr val="FFFFFF"/>
        </a:solidFill>
        <a:ln>
          <a:noFill/>
        </a:ln>
      </c:spPr>
    </c:plotArea>
    <c:legend>
      <c:legendPos val="b"/>
      <c:overlay val="0"/>
      <c:spPr>
        <a:noFill/>
        <a:ln>
          <a:noFill/>
        </a:ln>
      </c:spPr>
      <c:txPr>
        <a:bodyPr/>
        <a:lstStyle/>
        <a:p>
          <a:pPr>
            <a:defRPr sz="1000" b="0" strike="noStrike" spc="-1">
              <a:solidFill>
                <a:srgbClr val="1F497D"/>
              </a:solidFill>
              <a:latin typeface="Calibri"/>
            </a:defRPr>
          </a:pPr>
          <a:endParaRPr lang="it-IT"/>
        </a:p>
      </c:txPr>
    </c:legend>
    <c:plotVisOnly val="1"/>
    <c:dispBlanksAs val="gap"/>
    <c:showDLblsOverMax val="1"/>
  </c:chart>
  <c:spPr>
    <a:solidFill>
      <a:srgbClr val="FFFFFF"/>
    </a:solid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c:style val="2"/>
  <c:chart>
    <c:autoTitleDeleted val="1"/>
    <c:plotArea>
      <c:layout/>
      <c:barChart>
        <c:barDir val="col"/>
        <c:grouping val="percentStacked"/>
        <c:varyColors val="0"/>
        <c:ser>
          <c:idx val="0"/>
          <c:order val="0"/>
          <c:spPr>
            <a:solidFill>
              <a:srgbClr val="4F81BD"/>
            </a:solidFill>
            <a:ln>
              <a:noFill/>
            </a:ln>
          </c:spPr>
          <c:invertIfNegative val="0"/>
          <c:dLbls>
            <c:spPr>
              <a:noFill/>
              <a:ln>
                <a:noFill/>
              </a:ln>
              <a:effectLst/>
            </c:spPr>
            <c:txPr>
              <a:bodyPr/>
              <a:lstStyle/>
              <a:p>
                <a:pPr>
                  <a:defRPr sz="1000" b="0" strike="noStrike" spc="-1">
                    <a:solidFill>
                      <a:srgbClr val="1F497D"/>
                    </a:solidFill>
                    <a:latin typeface="Calibri"/>
                  </a:defRPr>
                </a:pPr>
                <a:endParaRPr lang="it-IT"/>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0</c:f>
              <c:numCache>
                <c:formatCode>General</c:formatCode>
                <c:ptCount val="5"/>
                <c:pt idx="0">
                  <c:v>0.98972453659178605</c:v>
                </c:pt>
                <c:pt idx="1">
                  <c:v>0.84577884860780095</c:v>
                </c:pt>
                <c:pt idx="2">
                  <c:v>0.717259080682766</c:v>
                </c:pt>
                <c:pt idx="3">
                  <c:v>0.37906255408785899</c:v>
                </c:pt>
                <c:pt idx="4">
                  <c:v>0.15140915793756801</c:v>
                </c:pt>
              </c:numCache>
            </c:numRef>
          </c:val>
          <c:extLst>
            <c:ext xmlns:c15="http://schemas.microsoft.com/office/drawing/2012/chart" uri="{02D57815-91ED-43cb-92C2-25804820EDAC}">
              <c15:filteredSeriesTitle>
                <c15:tx>
                  <c:strRef>
                    <c:extLst>
                      <c:ext uri="{02D57815-91ED-43cb-92C2-25804820EDAC}">
                        <c15:formulaRef>
                          <c15:sqref>label 0</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5"/>
                      <c:pt idx="0">
                        <c:v>1</c:v>
                      </c:pt>
                      <c:pt idx="1">
                        <c:v>2</c:v>
                      </c:pt>
                      <c:pt idx="2">
                        <c:v>3</c:v>
                      </c:pt>
                      <c:pt idx="3">
                        <c:v>4</c:v>
                      </c:pt>
                      <c:pt idx="4">
                        <c:v>5</c:v>
                      </c:pt>
                    </c:strCache>
                  </c:strRef>
                </c15:cat>
              </c15:filteredCategoryTitle>
            </c:ext>
            <c:ext xmlns:c16="http://schemas.microsoft.com/office/drawing/2014/chart" uri="{C3380CC4-5D6E-409C-BE32-E72D297353CC}">
              <c16:uniqueId val="{00000000-08D1-BB47-8760-360A1FD03A1D}"/>
            </c:ext>
          </c:extLst>
        </c:ser>
        <c:ser>
          <c:idx val="1"/>
          <c:order val="1"/>
          <c:spPr>
            <a:solidFill>
              <a:srgbClr val="C0504D"/>
            </a:solidFill>
            <a:ln>
              <a:noFill/>
            </a:ln>
          </c:spPr>
          <c:invertIfNegative val="0"/>
          <c:dLbls>
            <c:spPr>
              <a:noFill/>
              <a:ln>
                <a:noFill/>
              </a:ln>
              <a:effectLst/>
            </c:spPr>
            <c:txPr>
              <a:bodyPr/>
              <a:lstStyle/>
              <a:p>
                <a:pPr>
                  <a:defRPr sz="1000" b="0" strike="noStrike" spc="-1">
                    <a:solidFill>
                      <a:srgbClr val="1F497D"/>
                    </a:solidFill>
                    <a:latin typeface="Calibri"/>
                  </a:defRPr>
                </a:pPr>
                <a:endParaRPr lang="it-IT"/>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1</c:f>
              <c:numCache>
                <c:formatCode>General</c:formatCode>
                <c:ptCount val="5"/>
                <c:pt idx="0">
                  <c:v>1.0275463408214299E-2</c:v>
                </c:pt>
                <c:pt idx="1">
                  <c:v>0.154221151392199</c:v>
                </c:pt>
                <c:pt idx="2">
                  <c:v>0.282740919317234</c:v>
                </c:pt>
                <c:pt idx="3">
                  <c:v>0.62093744591214095</c:v>
                </c:pt>
                <c:pt idx="4">
                  <c:v>0.84859084206243196</c:v>
                </c:pt>
              </c:numCache>
            </c:numRef>
          </c:val>
          <c:extLst>
            <c:ext xmlns:c15="http://schemas.microsoft.com/office/drawing/2012/chart" uri="{02D57815-91ED-43cb-92C2-25804820EDAC}">
              <c15:filteredSeriesTitle>
                <c15:tx>
                  <c:strRef>
                    <c:extLst>
                      <c:ext uri="{02D57815-91ED-43cb-92C2-25804820EDAC}">
                        <c15:formulaRef>
                          <c15:sqref>label 1</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5"/>
                      <c:pt idx="0">
                        <c:v>1</c:v>
                      </c:pt>
                      <c:pt idx="1">
                        <c:v>2</c:v>
                      </c:pt>
                      <c:pt idx="2">
                        <c:v>3</c:v>
                      </c:pt>
                      <c:pt idx="3">
                        <c:v>4</c:v>
                      </c:pt>
                      <c:pt idx="4">
                        <c:v>5</c:v>
                      </c:pt>
                    </c:strCache>
                  </c:strRef>
                </c15:cat>
              </c15:filteredCategoryTitle>
            </c:ext>
            <c:ext xmlns:c16="http://schemas.microsoft.com/office/drawing/2014/chart" uri="{C3380CC4-5D6E-409C-BE32-E72D297353CC}">
              <c16:uniqueId val="{00000001-08D1-BB47-8760-360A1FD03A1D}"/>
            </c:ext>
          </c:extLst>
        </c:ser>
        <c:ser>
          <c:idx val="2"/>
          <c:order val="2"/>
          <c:spPr>
            <a:solidFill>
              <a:srgbClr val="9BBB59"/>
            </a:solidFill>
            <a:ln>
              <a:noFill/>
            </a:ln>
          </c:spPr>
          <c:invertIfNegative val="0"/>
          <c:dLbls>
            <c:spPr>
              <a:noFill/>
              <a:ln>
                <a:noFill/>
              </a:ln>
              <a:effectLst/>
            </c:spPr>
            <c:txPr>
              <a:bodyPr/>
              <a:lstStyle/>
              <a:p>
                <a:pPr>
                  <a:defRPr sz="1000" b="0" strike="noStrike" spc="-1">
                    <a:solidFill>
                      <a:srgbClr val="1F497D"/>
                    </a:solidFill>
                    <a:latin typeface="Calibri"/>
                  </a:defRPr>
                </a:pPr>
                <a:endParaRPr lang="it-IT"/>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2</c:f>
              <c:numCache>
                <c:formatCode>General</c:formatCode>
                <c:ptCount val="5"/>
                <c:pt idx="0">
                  <c:v>0</c:v>
                </c:pt>
                <c:pt idx="1">
                  <c:v>0</c:v>
                </c:pt>
                <c:pt idx="2">
                  <c:v>0</c:v>
                </c:pt>
                <c:pt idx="3">
                  <c:v>0</c:v>
                </c:pt>
                <c:pt idx="4">
                  <c:v>0</c:v>
                </c:pt>
              </c:numCache>
            </c:numRef>
          </c:val>
          <c:extLst>
            <c:ext xmlns:c15="http://schemas.microsoft.com/office/drawing/2012/chart" uri="{02D57815-91ED-43cb-92C2-25804820EDAC}">
              <c15:filteredSeriesTitle>
                <c15:tx>
                  <c:strRef>
                    <c:extLst>
                      <c:ext uri="{02D57815-91ED-43cb-92C2-25804820EDAC}">
                        <c15:formulaRef>
                          <c15:sqref>label 2</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5"/>
                      <c:pt idx="0">
                        <c:v>1</c:v>
                      </c:pt>
                      <c:pt idx="1">
                        <c:v>2</c:v>
                      </c:pt>
                      <c:pt idx="2">
                        <c:v>3</c:v>
                      </c:pt>
                      <c:pt idx="3">
                        <c:v>4</c:v>
                      </c:pt>
                      <c:pt idx="4">
                        <c:v>5</c:v>
                      </c:pt>
                    </c:strCache>
                  </c:strRef>
                </c15:cat>
              </c15:filteredCategoryTitle>
            </c:ext>
            <c:ext xmlns:c16="http://schemas.microsoft.com/office/drawing/2014/chart" uri="{C3380CC4-5D6E-409C-BE32-E72D297353CC}">
              <c16:uniqueId val="{00000002-08D1-BB47-8760-360A1FD03A1D}"/>
            </c:ext>
          </c:extLst>
        </c:ser>
        <c:ser>
          <c:idx val="3"/>
          <c:order val="3"/>
          <c:spPr>
            <a:solidFill>
              <a:srgbClr val="8064A2"/>
            </a:solidFill>
            <a:ln>
              <a:noFill/>
            </a:ln>
          </c:spPr>
          <c:invertIfNegative val="0"/>
          <c:dLbls>
            <c:spPr>
              <a:noFill/>
              <a:ln>
                <a:noFill/>
              </a:ln>
              <a:effectLst/>
            </c:spPr>
            <c:txPr>
              <a:bodyPr/>
              <a:lstStyle/>
              <a:p>
                <a:pPr>
                  <a:defRPr sz="1000" b="0" strike="noStrike" spc="-1">
                    <a:solidFill>
                      <a:srgbClr val="1F497D"/>
                    </a:solidFill>
                    <a:latin typeface="Calibri"/>
                  </a:defRPr>
                </a:pPr>
                <a:endParaRPr lang="it-IT"/>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3</c:f>
              <c:numCache>
                <c:formatCode>General</c:formatCode>
                <c:ptCount val="5"/>
                <c:pt idx="0">
                  <c:v>0</c:v>
                </c:pt>
                <c:pt idx="1">
                  <c:v>0</c:v>
                </c:pt>
                <c:pt idx="2">
                  <c:v>0</c:v>
                </c:pt>
                <c:pt idx="3">
                  <c:v>0</c:v>
                </c:pt>
                <c:pt idx="4">
                  <c:v>0</c:v>
                </c:pt>
              </c:numCache>
            </c:numRef>
          </c:val>
          <c:extLst>
            <c:ext xmlns:c15="http://schemas.microsoft.com/office/drawing/2012/chart" uri="{02D57815-91ED-43cb-92C2-25804820EDAC}">
              <c15:filteredSeriesTitle>
                <c15:tx>
                  <c:strRef>
                    <c:extLst>
                      <c:ext uri="{02D57815-91ED-43cb-92C2-25804820EDAC}">
                        <c15:formulaRef>
                          <c15:sqref>label 3</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5"/>
                      <c:pt idx="0">
                        <c:v>1</c:v>
                      </c:pt>
                      <c:pt idx="1">
                        <c:v>2</c:v>
                      </c:pt>
                      <c:pt idx="2">
                        <c:v>3</c:v>
                      </c:pt>
                      <c:pt idx="3">
                        <c:v>4</c:v>
                      </c:pt>
                      <c:pt idx="4">
                        <c:v>5</c:v>
                      </c:pt>
                    </c:strCache>
                  </c:strRef>
                </c15:cat>
              </c15:filteredCategoryTitle>
            </c:ext>
            <c:ext xmlns:c16="http://schemas.microsoft.com/office/drawing/2014/chart" uri="{C3380CC4-5D6E-409C-BE32-E72D297353CC}">
              <c16:uniqueId val="{00000003-08D1-BB47-8760-360A1FD03A1D}"/>
            </c:ext>
          </c:extLst>
        </c:ser>
        <c:ser>
          <c:idx val="4"/>
          <c:order val="4"/>
          <c:spPr>
            <a:solidFill>
              <a:srgbClr val="4BACC6"/>
            </a:solidFill>
            <a:ln>
              <a:noFill/>
            </a:ln>
          </c:spPr>
          <c:invertIfNegative val="0"/>
          <c:dLbls>
            <c:spPr>
              <a:noFill/>
              <a:ln>
                <a:noFill/>
              </a:ln>
              <a:effectLst/>
            </c:spPr>
            <c:txPr>
              <a:bodyPr/>
              <a:lstStyle/>
              <a:p>
                <a:pPr>
                  <a:defRPr sz="1000" b="0" strike="noStrike" spc="-1">
                    <a:solidFill>
                      <a:srgbClr val="1F497D"/>
                    </a:solidFill>
                    <a:latin typeface="Calibri"/>
                  </a:defRPr>
                </a:pPr>
                <a:endParaRPr lang="it-IT"/>
              </a:p>
            </c:tx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4</c:f>
              <c:numCache>
                <c:formatCode>General</c:formatCode>
                <c:ptCount val="5"/>
                <c:pt idx="0">
                  <c:v>0</c:v>
                </c:pt>
                <c:pt idx="1">
                  <c:v>0</c:v>
                </c:pt>
                <c:pt idx="2">
                  <c:v>0</c:v>
                </c:pt>
                <c:pt idx="3">
                  <c:v>0</c:v>
                </c:pt>
                <c:pt idx="4">
                  <c:v>0</c:v>
                </c:pt>
              </c:numCache>
            </c:numRef>
          </c:val>
          <c:extLst>
            <c:ext xmlns:c15="http://schemas.microsoft.com/office/drawing/2012/chart" uri="{02D57815-91ED-43cb-92C2-25804820EDAC}">
              <c15:filteredSeriesTitle>
                <c15:tx>
                  <c:strRef>
                    <c:extLst>
                      <c:ext uri="{02D57815-91ED-43cb-92C2-25804820EDAC}">
                        <c15:formulaRef>
                          <c15:sqref>label 4</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5"/>
                      <c:pt idx="0">
                        <c:v>1</c:v>
                      </c:pt>
                      <c:pt idx="1">
                        <c:v>2</c:v>
                      </c:pt>
                      <c:pt idx="2">
                        <c:v>3</c:v>
                      </c:pt>
                      <c:pt idx="3">
                        <c:v>4</c:v>
                      </c:pt>
                      <c:pt idx="4">
                        <c:v>5</c:v>
                      </c:pt>
                    </c:strCache>
                  </c:strRef>
                </c15:cat>
              </c15:filteredCategoryTitle>
            </c:ext>
            <c:ext xmlns:c16="http://schemas.microsoft.com/office/drawing/2014/chart" uri="{C3380CC4-5D6E-409C-BE32-E72D297353CC}">
              <c16:uniqueId val="{00000004-08D1-BB47-8760-360A1FD03A1D}"/>
            </c:ext>
          </c:extLst>
        </c:ser>
        <c:dLbls>
          <c:showLegendKey val="0"/>
          <c:showVal val="0"/>
          <c:showCatName val="0"/>
          <c:showSerName val="0"/>
          <c:showPercent val="0"/>
          <c:showBubbleSize val="0"/>
        </c:dLbls>
        <c:gapWidth val="75"/>
        <c:overlap val="100"/>
        <c:axId val="56190628"/>
        <c:axId val="81691470"/>
      </c:barChart>
      <c:catAx>
        <c:axId val="56190628"/>
        <c:scaling>
          <c:orientation val="minMax"/>
        </c:scaling>
        <c:delete val="0"/>
        <c:axPos val="b"/>
        <c:numFmt formatCode="General" sourceLinked="1"/>
        <c:majorTickMark val="none"/>
        <c:minorTickMark val="none"/>
        <c:tickLblPos val="low"/>
        <c:spPr>
          <a:ln w="9360">
            <a:noFill/>
          </a:ln>
        </c:spPr>
        <c:txPr>
          <a:bodyPr/>
          <a:lstStyle/>
          <a:p>
            <a:pPr>
              <a:defRPr sz="1000" b="0" strike="noStrike" spc="-1">
                <a:solidFill>
                  <a:srgbClr val="1F497D"/>
                </a:solidFill>
                <a:latin typeface="Calibri"/>
              </a:defRPr>
            </a:pPr>
            <a:endParaRPr lang="it-IT"/>
          </a:p>
        </c:txPr>
        <c:crossAx val="81691470"/>
        <c:crosses val="autoZero"/>
        <c:auto val="1"/>
        <c:lblAlgn val="ctr"/>
        <c:lblOffset val="100"/>
        <c:noMultiLvlLbl val="1"/>
      </c:catAx>
      <c:valAx>
        <c:axId val="81691470"/>
        <c:scaling>
          <c:orientation val="minMax"/>
        </c:scaling>
        <c:delete val="0"/>
        <c:axPos val="l"/>
        <c:majorGridlines>
          <c:spPr>
            <a:ln w="9360">
              <a:solidFill>
                <a:srgbClr val="D9D9D9"/>
              </a:solidFill>
              <a:round/>
            </a:ln>
          </c:spPr>
        </c:majorGridlines>
        <c:numFmt formatCode="0%" sourceLinked="0"/>
        <c:majorTickMark val="none"/>
        <c:minorTickMark val="none"/>
        <c:tickLblPos val="nextTo"/>
        <c:spPr>
          <a:ln w="9360">
            <a:noFill/>
          </a:ln>
        </c:spPr>
        <c:txPr>
          <a:bodyPr/>
          <a:lstStyle/>
          <a:p>
            <a:pPr>
              <a:defRPr sz="1000" b="0" strike="noStrike" spc="-1">
                <a:solidFill>
                  <a:srgbClr val="1F497D"/>
                </a:solidFill>
                <a:latin typeface="Calibri"/>
              </a:defRPr>
            </a:pPr>
            <a:endParaRPr lang="it-IT"/>
          </a:p>
        </c:txPr>
        <c:crossAx val="56190628"/>
        <c:crosses val="autoZero"/>
        <c:crossBetween val="between"/>
      </c:valAx>
      <c:spPr>
        <a:solidFill>
          <a:srgbClr val="FFFFFF"/>
        </a:solidFill>
        <a:ln>
          <a:noFill/>
        </a:ln>
      </c:spPr>
    </c:plotArea>
    <c:legend>
      <c:legendPos val="b"/>
      <c:overlay val="0"/>
      <c:spPr>
        <a:noFill/>
        <a:ln>
          <a:noFill/>
        </a:ln>
      </c:spPr>
      <c:txPr>
        <a:bodyPr/>
        <a:lstStyle/>
        <a:p>
          <a:pPr>
            <a:defRPr sz="1000" b="0" strike="noStrike" spc="-1">
              <a:solidFill>
                <a:srgbClr val="1F497D"/>
              </a:solidFill>
              <a:latin typeface="Calibri"/>
            </a:defRPr>
          </a:pPr>
          <a:endParaRPr lang="it-IT"/>
        </a:p>
      </c:txPr>
    </c:legend>
    <c:plotVisOnly val="1"/>
    <c:dispBlanksAs val="gap"/>
    <c:showDLblsOverMax val="1"/>
  </c:chart>
  <c:spPr>
    <a:solidFill>
      <a:srgbClr val="FFFFFF"/>
    </a:solidFill>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c:style val="2"/>
  <c:chart>
    <c:autoTitleDeleted val="1"/>
    <c:plotArea>
      <c:layout/>
      <c:lineChart>
        <c:grouping val="standard"/>
        <c:varyColors val="0"/>
        <c:ser>
          <c:idx val="0"/>
          <c:order val="0"/>
          <c:spPr>
            <a:ln w="28440">
              <a:solidFill>
                <a:srgbClr val="4F81BD"/>
              </a:solidFill>
              <a:round/>
            </a:ln>
          </c:spPr>
          <c:marker>
            <c:symbol val="none"/>
          </c:marker>
          <c:dLbls>
            <c:spPr>
              <a:noFill/>
              <a:ln>
                <a:noFill/>
              </a:ln>
              <a:effectLst/>
            </c:spPr>
            <c:txPr>
              <a:bodyPr/>
              <a:lstStyle/>
              <a:p>
                <a:pPr>
                  <a:defRPr sz="1000" b="0" strike="noStrike" spc="-1">
                    <a:solidFill>
                      <a:srgbClr val="000000"/>
                    </a:solidFill>
                    <a:latin typeface="Calibri"/>
                  </a:defRPr>
                </a:pPr>
                <a:endParaRPr lang="it-IT"/>
              </a:p>
            </c:tx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0</c:f>
              <c:numCache>
                <c:formatCode>General</c:formatCode>
                <c:ptCount val="3"/>
                <c:pt idx="0">
                  <c:v>178660.73992944101</c:v>
                </c:pt>
                <c:pt idx="1">
                  <c:v>489652.164490127</c:v>
                </c:pt>
                <c:pt idx="2">
                  <c:v>764183.36323153297</c:v>
                </c:pt>
              </c:numCache>
            </c:numRef>
          </c:val>
          <c:smooth val="0"/>
          <c:extLst>
            <c:ext xmlns:c15="http://schemas.microsoft.com/office/drawing/2012/chart" uri="{02D57815-91ED-43cb-92C2-25804820EDAC}">
              <c15:filteredSeriesTitle>
                <c15:tx>
                  <c:strRef>
                    <c:extLst>
                      <c:ext uri="{02D57815-91ED-43cb-92C2-25804820EDAC}">
                        <c15:formulaRef>
                          <c15:sqref>label 0</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3"/>
                      <c:pt idx="0">
                        <c:v>1</c:v>
                      </c:pt>
                      <c:pt idx="1">
                        <c:v>2</c:v>
                      </c:pt>
                      <c:pt idx="2">
                        <c:v>3</c:v>
                      </c:pt>
                    </c:strCache>
                  </c:strRef>
                </c15:cat>
              </c15:filteredCategoryTitle>
            </c:ext>
            <c:ext xmlns:c16="http://schemas.microsoft.com/office/drawing/2014/chart" uri="{C3380CC4-5D6E-409C-BE32-E72D297353CC}">
              <c16:uniqueId val="{00000000-C50F-904B-AB6F-9008D99AD604}"/>
            </c:ext>
          </c:extLst>
        </c:ser>
        <c:dLbls>
          <c:showLegendKey val="0"/>
          <c:showVal val="0"/>
          <c:showCatName val="0"/>
          <c:showSerName val="0"/>
          <c:showPercent val="0"/>
          <c:showBubbleSize val="0"/>
        </c:dLbls>
        <c:hiLowLines>
          <c:spPr>
            <a:ln>
              <a:noFill/>
            </a:ln>
          </c:spPr>
        </c:hiLowLines>
        <c:smooth val="0"/>
        <c:axId val="86364643"/>
        <c:axId val="94174376"/>
      </c:lineChart>
      <c:catAx>
        <c:axId val="86364643"/>
        <c:scaling>
          <c:orientation val="minMax"/>
        </c:scaling>
        <c:delete val="0"/>
        <c:axPos val="b"/>
        <c:numFmt formatCode="General" sourceLinked="1"/>
        <c:majorTickMark val="none"/>
        <c:minorTickMark val="none"/>
        <c:tickLblPos val="low"/>
        <c:spPr>
          <a:ln w="9360">
            <a:noFill/>
          </a:ln>
        </c:spPr>
        <c:txPr>
          <a:bodyPr/>
          <a:lstStyle/>
          <a:p>
            <a:pPr>
              <a:defRPr sz="900" b="0" strike="noStrike" spc="-1">
                <a:solidFill>
                  <a:srgbClr val="000000"/>
                </a:solidFill>
                <a:latin typeface="Calibri"/>
              </a:defRPr>
            </a:pPr>
            <a:endParaRPr lang="it-IT"/>
          </a:p>
        </c:txPr>
        <c:crossAx val="94174376"/>
        <c:crosses val="autoZero"/>
        <c:auto val="1"/>
        <c:lblAlgn val="ctr"/>
        <c:lblOffset val="100"/>
        <c:noMultiLvlLbl val="1"/>
      </c:catAx>
      <c:valAx>
        <c:axId val="94174376"/>
        <c:scaling>
          <c:orientation val="minMax"/>
        </c:scaling>
        <c:delete val="0"/>
        <c:axPos val="l"/>
        <c:majorGridlines>
          <c:spPr>
            <a:ln w="9360">
              <a:solidFill>
                <a:srgbClr val="D9D9D9"/>
              </a:solidFill>
              <a:round/>
            </a:ln>
          </c:spPr>
        </c:majorGridlines>
        <c:numFmt formatCode="#,##0" sourceLinked="0"/>
        <c:majorTickMark val="none"/>
        <c:minorTickMark val="none"/>
        <c:tickLblPos val="nextTo"/>
        <c:spPr>
          <a:ln w="9360">
            <a:noFill/>
          </a:ln>
        </c:spPr>
        <c:txPr>
          <a:bodyPr/>
          <a:lstStyle/>
          <a:p>
            <a:pPr>
              <a:defRPr sz="900" b="0" strike="noStrike" spc="-1">
                <a:solidFill>
                  <a:srgbClr val="000000"/>
                </a:solidFill>
                <a:latin typeface="Calibri"/>
              </a:defRPr>
            </a:pPr>
            <a:endParaRPr lang="it-IT"/>
          </a:p>
        </c:txPr>
        <c:crossAx val="86364643"/>
        <c:crosses val="autoZero"/>
        <c:crossBetween val="midCat"/>
      </c:valAx>
      <c:spPr>
        <a:noFill/>
        <a:ln>
          <a:noFill/>
        </a:ln>
      </c:spPr>
    </c:plotArea>
    <c:legend>
      <c:legendPos val="b"/>
      <c:overlay val="0"/>
      <c:spPr>
        <a:noFill/>
        <a:ln>
          <a:noFill/>
        </a:ln>
      </c:spPr>
      <c:txPr>
        <a:bodyPr/>
        <a:lstStyle/>
        <a:p>
          <a:pPr>
            <a:defRPr sz="900" b="0" strike="noStrike" spc="-1">
              <a:solidFill>
                <a:srgbClr val="000000"/>
              </a:solidFill>
              <a:latin typeface="Calibri"/>
            </a:defRPr>
          </a:pPr>
          <a:endParaRPr lang="it-IT"/>
        </a:p>
      </c:txPr>
    </c:legend>
    <c:plotVisOnly val="1"/>
    <c:dispBlanksAs val="gap"/>
    <c:showDLblsOverMax val="1"/>
  </c:chart>
  <c:spPr>
    <a:solidFill>
      <a:srgbClr val="FFFFFF"/>
    </a:solidFill>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c:style val="2"/>
  <c:chart>
    <c:autoTitleDeleted val="1"/>
    <c:plotArea>
      <c:layout>
        <c:manualLayout>
          <c:layoutTarget val="inner"/>
          <c:xMode val="edge"/>
          <c:yMode val="edge"/>
          <c:x val="5.3412462908011903E-2"/>
          <c:y val="2.3103084320393999E-2"/>
          <c:w val="0.94651046283093798"/>
          <c:h val="0.80591063680075103"/>
        </c:manualLayout>
      </c:layout>
      <c:lineChart>
        <c:grouping val="standard"/>
        <c:varyColors val="0"/>
        <c:ser>
          <c:idx val="0"/>
          <c:order val="0"/>
          <c:spPr>
            <a:ln w="28440">
              <a:solidFill>
                <a:srgbClr val="4F81BD"/>
              </a:solidFill>
              <a:round/>
            </a:ln>
          </c:spPr>
          <c:marker>
            <c:symbol val="none"/>
          </c:marker>
          <c:dLbls>
            <c:spPr>
              <a:noFill/>
              <a:ln>
                <a:noFill/>
              </a:ln>
              <a:effectLst/>
            </c:spPr>
            <c:txPr>
              <a:bodyPr/>
              <a:lstStyle/>
              <a:p>
                <a:pPr>
                  <a:defRPr sz="1000" b="0" strike="noStrike" spc="-1">
                    <a:solidFill>
                      <a:srgbClr val="000000"/>
                    </a:solidFill>
                    <a:latin typeface="Calibri"/>
                  </a:defRPr>
                </a:pPr>
                <a:endParaRPr lang="it-IT"/>
              </a:p>
            </c:tx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0</c:f>
              <c:numCache>
                <c:formatCode>General</c:formatCode>
                <c:ptCount val="3"/>
                <c:pt idx="0">
                  <c:v>3.9663935885572701</c:v>
                </c:pt>
                <c:pt idx="1">
                  <c:v>7.3947150708203999</c:v>
                </c:pt>
                <c:pt idx="2">
                  <c:v>6.7997261303637</c:v>
                </c:pt>
              </c:numCache>
            </c:numRef>
          </c:val>
          <c:smooth val="0"/>
          <c:extLst>
            <c:ext xmlns:c15="http://schemas.microsoft.com/office/drawing/2012/chart" uri="{02D57815-91ED-43cb-92C2-25804820EDAC}">
              <c15:filteredSeriesTitle>
                <c15:tx>
                  <c:strRef>
                    <c:extLst>
                      <c:ext uri="{02D57815-91ED-43cb-92C2-25804820EDAC}">
                        <c15:formulaRef>
                          <c15:sqref>label 0</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3"/>
                      <c:pt idx="0">
                        <c:v>1</c:v>
                      </c:pt>
                      <c:pt idx="1">
                        <c:v>2</c:v>
                      </c:pt>
                      <c:pt idx="2">
                        <c:v>3</c:v>
                      </c:pt>
                    </c:strCache>
                  </c:strRef>
                </c15:cat>
              </c15:filteredCategoryTitle>
            </c:ext>
            <c:ext xmlns:c16="http://schemas.microsoft.com/office/drawing/2014/chart" uri="{C3380CC4-5D6E-409C-BE32-E72D297353CC}">
              <c16:uniqueId val="{00000000-B68A-8641-866E-EF880D650231}"/>
            </c:ext>
          </c:extLst>
        </c:ser>
        <c:dLbls>
          <c:showLegendKey val="0"/>
          <c:showVal val="0"/>
          <c:showCatName val="0"/>
          <c:showSerName val="0"/>
          <c:showPercent val="0"/>
          <c:showBubbleSize val="0"/>
        </c:dLbls>
        <c:hiLowLines>
          <c:spPr>
            <a:ln>
              <a:noFill/>
            </a:ln>
          </c:spPr>
        </c:hiLowLines>
        <c:smooth val="0"/>
        <c:axId val="24528515"/>
        <c:axId val="65264337"/>
      </c:lineChart>
      <c:catAx>
        <c:axId val="24528515"/>
        <c:scaling>
          <c:orientation val="minMax"/>
        </c:scaling>
        <c:delete val="0"/>
        <c:axPos val="b"/>
        <c:numFmt formatCode="General" sourceLinked="1"/>
        <c:majorTickMark val="none"/>
        <c:minorTickMark val="none"/>
        <c:tickLblPos val="low"/>
        <c:spPr>
          <a:ln w="9360">
            <a:noFill/>
          </a:ln>
        </c:spPr>
        <c:txPr>
          <a:bodyPr/>
          <a:lstStyle/>
          <a:p>
            <a:pPr>
              <a:defRPr sz="900" b="0" strike="noStrike" spc="-1">
                <a:solidFill>
                  <a:srgbClr val="000000"/>
                </a:solidFill>
                <a:latin typeface="Calibri"/>
              </a:defRPr>
            </a:pPr>
            <a:endParaRPr lang="it-IT"/>
          </a:p>
        </c:txPr>
        <c:crossAx val="65264337"/>
        <c:crosses val="autoZero"/>
        <c:auto val="1"/>
        <c:lblAlgn val="ctr"/>
        <c:lblOffset val="100"/>
        <c:noMultiLvlLbl val="1"/>
      </c:catAx>
      <c:valAx>
        <c:axId val="65264337"/>
        <c:scaling>
          <c:orientation val="minMax"/>
        </c:scaling>
        <c:delete val="0"/>
        <c:axPos val="l"/>
        <c:majorGridlines>
          <c:spPr>
            <a:ln w="9360">
              <a:solidFill>
                <a:srgbClr val="D9D9D9"/>
              </a:solidFill>
              <a:round/>
            </a:ln>
          </c:spPr>
        </c:majorGridlines>
        <c:numFmt formatCode="#,##0.0" sourceLinked="0"/>
        <c:majorTickMark val="none"/>
        <c:minorTickMark val="none"/>
        <c:tickLblPos val="nextTo"/>
        <c:spPr>
          <a:ln w="9360">
            <a:noFill/>
          </a:ln>
        </c:spPr>
        <c:txPr>
          <a:bodyPr/>
          <a:lstStyle/>
          <a:p>
            <a:pPr>
              <a:defRPr sz="900" b="0" strike="noStrike" spc="-1">
                <a:solidFill>
                  <a:srgbClr val="000000"/>
                </a:solidFill>
                <a:latin typeface="Calibri"/>
              </a:defRPr>
            </a:pPr>
            <a:endParaRPr lang="it-IT"/>
          </a:p>
        </c:txPr>
        <c:crossAx val="24528515"/>
        <c:crosses val="autoZero"/>
        <c:crossBetween val="midCat"/>
      </c:valAx>
      <c:spPr>
        <a:noFill/>
        <a:ln>
          <a:noFill/>
        </a:ln>
      </c:spPr>
    </c:plotArea>
    <c:legend>
      <c:legendPos val="b"/>
      <c:overlay val="0"/>
      <c:spPr>
        <a:noFill/>
        <a:ln>
          <a:noFill/>
        </a:ln>
      </c:spPr>
      <c:txPr>
        <a:bodyPr/>
        <a:lstStyle/>
        <a:p>
          <a:pPr>
            <a:defRPr sz="900" b="0" strike="noStrike" spc="-1">
              <a:solidFill>
                <a:srgbClr val="000000"/>
              </a:solidFill>
              <a:latin typeface="Calibri"/>
            </a:defRPr>
          </a:pPr>
          <a:endParaRPr lang="it-IT"/>
        </a:p>
      </c:txPr>
    </c:legend>
    <c:plotVisOnly val="1"/>
    <c:dispBlanksAs val="gap"/>
    <c:showDLblsOverMax val="1"/>
  </c:chart>
  <c:spPr>
    <a:solidFill>
      <a:srgbClr val="FFFFFF"/>
    </a:solidFill>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c:style val="2"/>
  <c:chart>
    <c:autoTitleDeleted val="1"/>
    <c:plotArea>
      <c:layout/>
      <c:lineChart>
        <c:grouping val="standard"/>
        <c:varyColors val="0"/>
        <c:ser>
          <c:idx val="0"/>
          <c:order val="0"/>
          <c:spPr>
            <a:ln w="28440">
              <a:solidFill>
                <a:srgbClr val="4F81BD"/>
              </a:solidFill>
              <a:round/>
            </a:ln>
          </c:spPr>
          <c:marker>
            <c:symbol val="none"/>
          </c:marker>
          <c:dLbls>
            <c:spPr>
              <a:noFill/>
              <a:ln>
                <a:noFill/>
              </a:ln>
              <a:effectLst/>
            </c:spPr>
            <c:txPr>
              <a:bodyPr/>
              <a:lstStyle/>
              <a:p>
                <a:pPr>
                  <a:defRPr sz="1000" b="0" strike="noStrike" spc="-1">
                    <a:solidFill>
                      <a:srgbClr val="000000"/>
                    </a:solidFill>
                    <a:latin typeface="Calibri"/>
                  </a:defRPr>
                </a:pPr>
                <a:endParaRPr lang="it-IT"/>
              </a:p>
            </c:tx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0</c:f>
              <c:numCache>
                <c:formatCode>General</c:formatCode>
                <c:ptCount val="3"/>
                <c:pt idx="0">
                  <c:v>3.9083065506297499</c:v>
                </c:pt>
                <c:pt idx="1">
                  <c:v>3.8146535887766402</c:v>
                </c:pt>
                <c:pt idx="2">
                  <c:v>2.46452828042522</c:v>
                </c:pt>
              </c:numCache>
            </c:numRef>
          </c:val>
          <c:smooth val="0"/>
          <c:extLst>
            <c:ext xmlns:c15="http://schemas.microsoft.com/office/drawing/2012/chart" uri="{02D57815-91ED-43cb-92C2-25804820EDAC}">
              <c15:filteredSeriesTitle>
                <c15:tx>
                  <c:strRef>
                    <c:extLst>
                      <c:ext uri="{02D57815-91ED-43cb-92C2-25804820EDAC}">
                        <c15:formulaRef>
                          <c15:sqref>label 0</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3"/>
                      <c:pt idx="0">
                        <c:v>1</c:v>
                      </c:pt>
                      <c:pt idx="1">
                        <c:v>2</c:v>
                      </c:pt>
                      <c:pt idx="2">
                        <c:v>3</c:v>
                      </c:pt>
                    </c:strCache>
                  </c:strRef>
                </c15:cat>
              </c15:filteredCategoryTitle>
            </c:ext>
            <c:ext xmlns:c16="http://schemas.microsoft.com/office/drawing/2014/chart" uri="{C3380CC4-5D6E-409C-BE32-E72D297353CC}">
              <c16:uniqueId val="{00000000-D20C-8E4A-9603-14C4935E6413}"/>
            </c:ext>
          </c:extLst>
        </c:ser>
        <c:dLbls>
          <c:showLegendKey val="0"/>
          <c:showVal val="0"/>
          <c:showCatName val="0"/>
          <c:showSerName val="0"/>
          <c:showPercent val="0"/>
          <c:showBubbleSize val="0"/>
        </c:dLbls>
        <c:hiLowLines>
          <c:spPr>
            <a:ln>
              <a:noFill/>
            </a:ln>
          </c:spPr>
        </c:hiLowLines>
        <c:smooth val="0"/>
        <c:axId val="43760009"/>
        <c:axId val="21339592"/>
      </c:lineChart>
      <c:catAx>
        <c:axId val="43760009"/>
        <c:scaling>
          <c:orientation val="minMax"/>
        </c:scaling>
        <c:delete val="0"/>
        <c:axPos val="b"/>
        <c:numFmt formatCode="General" sourceLinked="1"/>
        <c:majorTickMark val="none"/>
        <c:minorTickMark val="none"/>
        <c:tickLblPos val="low"/>
        <c:spPr>
          <a:ln w="9360">
            <a:solidFill>
              <a:srgbClr val="D9D9D9"/>
            </a:solidFill>
            <a:round/>
          </a:ln>
        </c:spPr>
        <c:txPr>
          <a:bodyPr/>
          <a:lstStyle/>
          <a:p>
            <a:pPr>
              <a:defRPr sz="900" b="0" strike="noStrike" spc="-1">
                <a:solidFill>
                  <a:srgbClr val="000000"/>
                </a:solidFill>
                <a:latin typeface="Calibri"/>
              </a:defRPr>
            </a:pPr>
            <a:endParaRPr lang="it-IT"/>
          </a:p>
        </c:txPr>
        <c:crossAx val="21339592"/>
        <c:crosses val="autoZero"/>
        <c:auto val="1"/>
        <c:lblAlgn val="ctr"/>
        <c:lblOffset val="100"/>
        <c:noMultiLvlLbl val="1"/>
      </c:catAx>
      <c:valAx>
        <c:axId val="21339592"/>
        <c:scaling>
          <c:orientation val="minMax"/>
        </c:scaling>
        <c:delete val="0"/>
        <c:axPos val="l"/>
        <c:majorGridlines>
          <c:spPr>
            <a:ln w="9360">
              <a:solidFill>
                <a:srgbClr val="D9D9D9"/>
              </a:solidFill>
              <a:round/>
            </a:ln>
          </c:spPr>
        </c:majorGridlines>
        <c:numFmt formatCode="#,##0.0" sourceLinked="0"/>
        <c:majorTickMark val="none"/>
        <c:minorTickMark val="none"/>
        <c:tickLblPos val="nextTo"/>
        <c:spPr>
          <a:ln w="9360">
            <a:noFill/>
          </a:ln>
        </c:spPr>
        <c:txPr>
          <a:bodyPr/>
          <a:lstStyle/>
          <a:p>
            <a:pPr>
              <a:defRPr sz="900" b="0" strike="noStrike" spc="-1">
                <a:solidFill>
                  <a:srgbClr val="000000"/>
                </a:solidFill>
                <a:latin typeface="Calibri"/>
              </a:defRPr>
            </a:pPr>
            <a:endParaRPr lang="it-IT"/>
          </a:p>
        </c:txPr>
        <c:crossAx val="43760009"/>
        <c:crosses val="autoZero"/>
        <c:crossBetween val="midCat"/>
      </c:valAx>
      <c:spPr>
        <a:noFill/>
        <a:ln>
          <a:noFill/>
        </a:ln>
      </c:spPr>
    </c:plotArea>
    <c:legend>
      <c:legendPos val="b"/>
      <c:overlay val="0"/>
      <c:spPr>
        <a:noFill/>
        <a:ln>
          <a:noFill/>
        </a:ln>
      </c:spPr>
      <c:txPr>
        <a:bodyPr/>
        <a:lstStyle/>
        <a:p>
          <a:pPr>
            <a:defRPr sz="900" b="0" strike="noStrike" spc="-1">
              <a:solidFill>
                <a:srgbClr val="000000"/>
              </a:solidFill>
              <a:latin typeface="Calibri"/>
            </a:defRPr>
          </a:pPr>
          <a:endParaRPr lang="it-IT"/>
        </a:p>
      </c:txPr>
    </c:legend>
    <c:plotVisOnly val="1"/>
    <c:dispBlanksAs val="gap"/>
    <c:showDLblsOverMax val="1"/>
  </c:chart>
  <c:spPr>
    <a:solidFill>
      <a:srgbClr val="FFFFFF"/>
    </a:solid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c:style val="2"/>
  <c:chart>
    <c:autoTitleDeleted val="1"/>
    <c:plotArea>
      <c:layout/>
      <c:lineChart>
        <c:grouping val="standard"/>
        <c:varyColors val="0"/>
        <c:ser>
          <c:idx val="0"/>
          <c:order val="0"/>
          <c:spPr>
            <a:ln w="28440">
              <a:solidFill>
                <a:srgbClr val="4F81BD"/>
              </a:solidFill>
              <a:round/>
            </a:ln>
          </c:spPr>
          <c:marker>
            <c:symbol val="none"/>
          </c:marker>
          <c:dLbls>
            <c:spPr>
              <a:noFill/>
              <a:ln>
                <a:noFill/>
              </a:ln>
              <a:effectLst/>
            </c:spPr>
            <c:txPr>
              <a:bodyPr/>
              <a:lstStyle/>
              <a:p>
                <a:pPr>
                  <a:defRPr sz="1000" b="0" strike="noStrike" spc="-1">
                    <a:solidFill>
                      <a:srgbClr val="000000"/>
                    </a:solidFill>
                    <a:latin typeface="Calibri"/>
                  </a:defRPr>
                </a:pPr>
                <a:endParaRPr lang="it-IT"/>
              </a:p>
            </c:tx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0</c:f>
              <c:numCache>
                <c:formatCode>General</c:formatCode>
                <c:ptCount val="3"/>
                <c:pt idx="0">
                  <c:v>5.4078060882768497</c:v>
                </c:pt>
                <c:pt idx="1">
                  <c:v>15.9341956547424</c:v>
                </c:pt>
                <c:pt idx="2">
                  <c:v>28.088134141077301</c:v>
                </c:pt>
              </c:numCache>
            </c:numRef>
          </c:val>
          <c:smooth val="0"/>
          <c:extLst>
            <c:ext xmlns:c15="http://schemas.microsoft.com/office/drawing/2012/chart" uri="{02D57815-91ED-43cb-92C2-25804820EDAC}">
              <c15:filteredSeriesTitle>
                <c15:tx>
                  <c:strRef>
                    <c:extLst>
                      <c:ext uri="{02D57815-91ED-43cb-92C2-25804820EDAC}">
                        <c15:formulaRef>
                          <c15:sqref>label 0</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3"/>
                      <c:pt idx="0">
                        <c:v>1</c:v>
                      </c:pt>
                      <c:pt idx="1">
                        <c:v>2</c:v>
                      </c:pt>
                      <c:pt idx="2">
                        <c:v>3</c:v>
                      </c:pt>
                    </c:strCache>
                  </c:strRef>
                </c15:cat>
              </c15:filteredCategoryTitle>
            </c:ext>
            <c:ext xmlns:c16="http://schemas.microsoft.com/office/drawing/2014/chart" uri="{C3380CC4-5D6E-409C-BE32-E72D297353CC}">
              <c16:uniqueId val="{00000000-6D85-5143-8BB0-C8F78EE44931}"/>
            </c:ext>
          </c:extLst>
        </c:ser>
        <c:dLbls>
          <c:showLegendKey val="0"/>
          <c:showVal val="0"/>
          <c:showCatName val="0"/>
          <c:showSerName val="0"/>
          <c:showPercent val="0"/>
          <c:showBubbleSize val="0"/>
        </c:dLbls>
        <c:hiLowLines>
          <c:spPr>
            <a:ln>
              <a:noFill/>
            </a:ln>
          </c:spPr>
        </c:hiLowLines>
        <c:smooth val="0"/>
        <c:axId val="48684852"/>
        <c:axId val="82329529"/>
      </c:lineChart>
      <c:catAx>
        <c:axId val="48684852"/>
        <c:scaling>
          <c:orientation val="minMax"/>
        </c:scaling>
        <c:delete val="0"/>
        <c:axPos val="b"/>
        <c:numFmt formatCode="General" sourceLinked="1"/>
        <c:majorTickMark val="none"/>
        <c:minorTickMark val="none"/>
        <c:tickLblPos val="low"/>
        <c:spPr>
          <a:ln w="9360">
            <a:solidFill>
              <a:srgbClr val="D9D9D9"/>
            </a:solidFill>
            <a:round/>
          </a:ln>
        </c:spPr>
        <c:txPr>
          <a:bodyPr/>
          <a:lstStyle/>
          <a:p>
            <a:pPr>
              <a:defRPr sz="900" b="0" strike="noStrike" spc="-1">
                <a:solidFill>
                  <a:srgbClr val="000000"/>
                </a:solidFill>
                <a:latin typeface="Calibri"/>
              </a:defRPr>
            </a:pPr>
            <a:endParaRPr lang="it-IT"/>
          </a:p>
        </c:txPr>
        <c:crossAx val="82329529"/>
        <c:crosses val="autoZero"/>
        <c:auto val="1"/>
        <c:lblAlgn val="ctr"/>
        <c:lblOffset val="100"/>
        <c:noMultiLvlLbl val="1"/>
      </c:catAx>
      <c:valAx>
        <c:axId val="82329529"/>
        <c:scaling>
          <c:orientation val="minMax"/>
        </c:scaling>
        <c:delete val="0"/>
        <c:axPos val="l"/>
        <c:majorGridlines>
          <c:spPr>
            <a:ln w="9360">
              <a:solidFill>
                <a:srgbClr val="D9D9D9"/>
              </a:solidFill>
              <a:round/>
            </a:ln>
          </c:spPr>
        </c:majorGridlines>
        <c:numFmt formatCode="General" sourceLinked="0"/>
        <c:majorTickMark val="none"/>
        <c:minorTickMark val="none"/>
        <c:tickLblPos val="nextTo"/>
        <c:spPr>
          <a:ln w="9360">
            <a:noFill/>
          </a:ln>
        </c:spPr>
        <c:txPr>
          <a:bodyPr/>
          <a:lstStyle/>
          <a:p>
            <a:pPr>
              <a:defRPr sz="900" b="0" strike="noStrike" spc="-1">
                <a:solidFill>
                  <a:srgbClr val="000000"/>
                </a:solidFill>
                <a:latin typeface="Calibri"/>
              </a:defRPr>
            </a:pPr>
            <a:endParaRPr lang="it-IT"/>
          </a:p>
        </c:txPr>
        <c:crossAx val="48684852"/>
        <c:crosses val="autoZero"/>
        <c:crossBetween val="midCat"/>
      </c:valAx>
      <c:spPr>
        <a:noFill/>
        <a:ln>
          <a:noFill/>
        </a:ln>
      </c:spPr>
    </c:plotArea>
    <c:legend>
      <c:legendPos val="b"/>
      <c:overlay val="0"/>
      <c:spPr>
        <a:noFill/>
        <a:ln>
          <a:noFill/>
        </a:ln>
      </c:spPr>
      <c:txPr>
        <a:bodyPr/>
        <a:lstStyle/>
        <a:p>
          <a:pPr>
            <a:defRPr sz="900" b="0" strike="noStrike" spc="-1">
              <a:solidFill>
                <a:srgbClr val="000000"/>
              </a:solidFill>
              <a:latin typeface="Calibri"/>
            </a:defRPr>
          </a:pPr>
          <a:endParaRPr lang="it-IT"/>
        </a:p>
      </c:txPr>
    </c:legend>
    <c:plotVisOnly val="1"/>
    <c:dispBlanksAs val="gap"/>
    <c:showDLblsOverMax val="1"/>
  </c:chart>
  <c:spPr>
    <a:solidFill>
      <a:srgbClr val="FFFFFF"/>
    </a:solid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c:style val="2"/>
  <c:chart>
    <c:title>
      <c:tx>
        <c:rich>
          <a:bodyPr rot="0"/>
          <a:lstStyle/>
          <a:p>
            <a:pPr>
              <a:defRPr sz="1800" b="1" strike="noStrike" spc="-1">
                <a:solidFill>
                  <a:srgbClr val="003366"/>
                </a:solidFill>
                <a:latin typeface="Calibri"/>
              </a:defRPr>
            </a:pPr>
            <a:r>
              <a:rPr lang="it-IT" sz="1800" b="1" strike="noStrike" spc="-1">
                <a:solidFill>
                  <a:srgbClr val="003366"/>
                </a:solidFill>
                <a:latin typeface="Calibri"/>
              </a:rPr>
              <a:t>Cash Flow Annuale e Utile netto</a:t>
            </a:r>
          </a:p>
        </c:rich>
      </c:tx>
      <c:overlay val="0"/>
      <c:spPr>
        <a:noFill/>
        <a:ln>
          <a:noFill/>
        </a:ln>
      </c:spPr>
    </c:title>
    <c:autoTitleDeleted val="0"/>
    <c:plotArea>
      <c:layout>
        <c:manualLayout>
          <c:layoutTarget val="inner"/>
          <c:xMode val="edge"/>
          <c:yMode val="edge"/>
          <c:x val="2.2370451039114302E-2"/>
          <c:y val="8.3936871689547096E-2"/>
          <c:w val="0.97084581177965301"/>
          <c:h val="0.79110366446870595"/>
        </c:manualLayout>
      </c:layout>
      <c:lineChart>
        <c:grouping val="standard"/>
        <c:varyColors val="0"/>
        <c:ser>
          <c:idx val="0"/>
          <c:order val="0"/>
          <c:spPr>
            <a:ln w="28440">
              <a:solidFill>
                <a:srgbClr val="4A7EBB"/>
              </a:solidFill>
              <a:round/>
            </a:ln>
          </c:spPr>
          <c:marker>
            <c:symbol val="none"/>
          </c:marker>
          <c:dLbls>
            <c:spPr>
              <a:noFill/>
              <a:ln>
                <a:noFill/>
              </a:ln>
              <a:effectLst/>
            </c:spPr>
            <c:txPr>
              <a:bodyPr/>
              <a:lstStyle/>
              <a:p>
                <a:pPr>
                  <a:defRPr sz="1000" b="0" strike="noStrike" spc="-1">
                    <a:solidFill>
                      <a:srgbClr val="000000"/>
                    </a:solidFill>
                    <a:latin typeface="Calibri"/>
                  </a:defRPr>
                </a:pPr>
                <a:endParaRPr lang="it-IT"/>
              </a:p>
            </c:tx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0</c:f>
              <c:numCache>
                <c:formatCode>General</c:formatCode>
                <c:ptCount val="3"/>
                <c:pt idx="0">
                  <c:v>194641.94229057201</c:v>
                </c:pt>
                <c:pt idx="1">
                  <c:v>369794.05708380899</c:v>
                </c:pt>
                <c:pt idx="2">
                  <c:v>355966.37578585098</c:v>
                </c:pt>
              </c:numCache>
            </c:numRef>
          </c:val>
          <c:smooth val="0"/>
          <c:extLst>
            <c:ext xmlns:c15="http://schemas.microsoft.com/office/drawing/2012/chart" uri="{02D57815-91ED-43cb-92C2-25804820EDAC}">
              <c15:filteredSeriesTitle>
                <c15:tx>
                  <c:strRef>
                    <c:extLst>
                      <c:ext uri="{02D57815-91ED-43cb-92C2-25804820EDAC}">
                        <c15:formulaRef>
                          <c15:sqref>label 0</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3"/>
                      <c:pt idx="0">
                        <c:v>1</c:v>
                      </c:pt>
                      <c:pt idx="1">
                        <c:v>2</c:v>
                      </c:pt>
                      <c:pt idx="2">
                        <c:v>3</c:v>
                      </c:pt>
                    </c:strCache>
                  </c:strRef>
                </c15:cat>
              </c15:filteredCategoryTitle>
            </c:ext>
            <c:ext xmlns:c16="http://schemas.microsoft.com/office/drawing/2014/chart" uri="{C3380CC4-5D6E-409C-BE32-E72D297353CC}">
              <c16:uniqueId val="{00000000-E566-C949-8DAB-CE791F92EBCE}"/>
            </c:ext>
          </c:extLst>
        </c:ser>
        <c:ser>
          <c:idx val="1"/>
          <c:order val="1"/>
          <c:spPr>
            <a:ln w="28440">
              <a:solidFill>
                <a:srgbClr val="BE4B48"/>
              </a:solidFill>
              <a:round/>
            </a:ln>
          </c:spPr>
          <c:marker>
            <c:symbol val="none"/>
          </c:marker>
          <c:dLbls>
            <c:spPr>
              <a:noFill/>
              <a:ln>
                <a:noFill/>
              </a:ln>
              <a:effectLst/>
            </c:spPr>
            <c:txPr>
              <a:bodyPr/>
              <a:lstStyle/>
              <a:p>
                <a:pPr>
                  <a:defRPr sz="1000" b="0" strike="noStrike" spc="-1">
                    <a:solidFill>
                      <a:srgbClr val="000000"/>
                    </a:solidFill>
                    <a:latin typeface="Calibri"/>
                  </a:defRPr>
                </a:pPr>
                <a:endParaRPr lang="it-IT"/>
              </a:p>
            </c:tx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1</c:f>
              <c:numCache>
                <c:formatCode>General</c:formatCode>
                <c:ptCount val="3"/>
                <c:pt idx="0">
                  <c:v>171767.12892071699</c:v>
                </c:pt>
                <c:pt idx="1">
                  <c:v>443447.50814393797</c:v>
                </c:pt>
                <c:pt idx="2">
                  <c:v>511680.81027469999</c:v>
                </c:pt>
              </c:numCache>
            </c:numRef>
          </c:val>
          <c:smooth val="0"/>
          <c:extLst>
            <c:ext xmlns:c15="http://schemas.microsoft.com/office/drawing/2012/chart" uri="{02D57815-91ED-43cb-92C2-25804820EDAC}">
              <c15:filteredSeriesTitle>
                <c15:tx>
                  <c:strRef>
                    <c:extLst>
                      <c:ext uri="{02D57815-91ED-43cb-92C2-25804820EDAC}">
                        <c15:formulaRef>
                          <c15:sqref>label 1</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3"/>
                      <c:pt idx="0">
                        <c:v>1</c:v>
                      </c:pt>
                      <c:pt idx="1">
                        <c:v>2</c:v>
                      </c:pt>
                      <c:pt idx="2">
                        <c:v>3</c:v>
                      </c:pt>
                    </c:strCache>
                  </c:strRef>
                </c15:cat>
              </c15:filteredCategoryTitle>
            </c:ext>
            <c:ext xmlns:c16="http://schemas.microsoft.com/office/drawing/2014/chart" uri="{C3380CC4-5D6E-409C-BE32-E72D297353CC}">
              <c16:uniqueId val="{00000001-E566-C949-8DAB-CE791F92EBCE}"/>
            </c:ext>
          </c:extLst>
        </c:ser>
        <c:ser>
          <c:idx val="2"/>
          <c:order val="2"/>
          <c:spPr>
            <a:ln w="28440">
              <a:solidFill>
                <a:srgbClr val="98B855"/>
              </a:solidFill>
              <a:round/>
            </a:ln>
          </c:spPr>
          <c:marker>
            <c:symbol val="none"/>
          </c:marker>
          <c:dLbls>
            <c:spPr>
              <a:noFill/>
              <a:ln>
                <a:noFill/>
              </a:ln>
              <a:effectLst/>
            </c:spPr>
            <c:txPr>
              <a:bodyPr/>
              <a:lstStyle/>
              <a:p>
                <a:pPr>
                  <a:defRPr sz="1000" b="0" strike="noStrike" spc="-1">
                    <a:solidFill>
                      <a:srgbClr val="000000"/>
                    </a:solidFill>
                    <a:latin typeface="Calibri"/>
                  </a:defRPr>
                </a:pPr>
                <a:endParaRPr lang="it-IT"/>
              </a:p>
            </c:tx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2</c:f>
              <c:numCache>
                <c:formatCode>General</c:formatCode>
                <c:ptCount val="3"/>
                <c:pt idx="0">
                  <c:v>160053.168630145</c:v>
                </c:pt>
                <c:pt idx="1">
                  <c:v>308607.288730692</c:v>
                </c:pt>
                <c:pt idx="2">
                  <c:v>446271.70751016401</c:v>
                </c:pt>
              </c:numCache>
            </c:numRef>
          </c:val>
          <c:smooth val="0"/>
          <c:extLst>
            <c:ext xmlns:c15="http://schemas.microsoft.com/office/drawing/2012/chart" uri="{02D57815-91ED-43cb-92C2-25804820EDAC}">
              <c15:filteredSeriesTitle>
                <c15:tx>
                  <c:strRef>
                    <c:extLst>
                      <c:ext uri="{02D57815-91ED-43cb-92C2-25804820EDAC}">
                        <c15:formulaRef>
                          <c15:sqref>label 2</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3"/>
                      <c:pt idx="0">
                        <c:v>1</c:v>
                      </c:pt>
                      <c:pt idx="1">
                        <c:v>2</c:v>
                      </c:pt>
                      <c:pt idx="2">
                        <c:v>3</c:v>
                      </c:pt>
                    </c:strCache>
                  </c:strRef>
                </c15:cat>
              </c15:filteredCategoryTitle>
            </c:ext>
            <c:ext xmlns:c16="http://schemas.microsoft.com/office/drawing/2014/chart" uri="{C3380CC4-5D6E-409C-BE32-E72D297353CC}">
              <c16:uniqueId val="{00000002-E566-C949-8DAB-CE791F92EBCE}"/>
            </c:ext>
          </c:extLst>
        </c:ser>
        <c:dLbls>
          <c:showLegendKey val="0"/>
          <c:showVal val="0"/>
          <c:showCatName val="0"/>
          <c:showSerName val="0"/>
          <c:showPercent val="0"/>
          <c:showBubbleSize val="0"/>
        </c:dLbls>
        <c:hiLowLines>
          <c:spPr>
            <a:ln>
              <a:noFill/>
            </a:ln>
          </c:spPr>
        </c:hiLowLines>
        <c:smooth val="0"/>
        <c:axId val="71489420"/>
        <c:axId val="88412713"/>
      </c:lineChart>
      <c:catAx>
        <c:axId val="71489420"/>
        <c:scaling>
          <c:orientation val="minMax"/>
        </c:scaling>
        <c:delete val="0"/>
        <c:axPos val="b"/>
        <c:numFmt formatCode="General" sourceLinked="1"/>
        <c:majorTickMark val="none"/>
        <c:minorTickMark val="none"/>
        <c:tickLblPos val="low"/>
        <c:spPr>
          <a:ln w="9360">
            <a:solidFill>
              <a:srgbClr val="D9D9D9"/>
            </a:solidFill>
            <a:round/>
          </a:ln>
        </c:spPr>
        <c:txPr>
          <a:bodyPr/>
          <a:lstStyle/>
          <a:p>
            <a:pPr>
              <a:defRPr sz="1200" b="0" strike="noStrike" spc="-1">
                <a:solidFill>
                  <a:srgbClr val="002060"/>
                </a:solidFill>
                <a:latin typeface="Arial"/>
              </a:defRPr>
            </a:pPr>
            <a:endParaRPr lang="it-IT"/>
          </a:p>
        </c:txPr>
        <c:crossAx val="88412713"/>
        <c:crosses val="autoZero"/>
        <c:auto val="1"/>
        <c:lblAlgn val="ctr"/>
        <c:lblOffset val="100"/>
        <c:noMultiLvlLbl val="1"/>
      </c:catAx>
      <c:valAx>
        <c:axId val="88412713"/>
        <c:scaling>
          <c:orientation val="minMax"/>
        </c:scaling>
        <c:delete val="0"/>
        <c:axPos val="l"/>
        <c:majorGridlines>
          <c:spPr>
            <a:ln w="9360">
              <a:solidFill>
                <a:srgbClr val="D9D9D9"/>
              </a:solidFill>
              <a:round/>
            </a:ln>
          </c:spPr>
        </c:majorGridlines>
        <c:numFmt formatCode="#,##0" sourceLinked="0"/>
        <c:majorTickMark val="none"/>
        <c:minorTickMark val="none"/>
        <c:tickLblPos val="nextTo"/>
        <c:spPr>
          <a:ln w="9360">
            <a:noFill/>
          </a:ln>
        </c:spPr>
        <c:txPr>
          <a:bodyPr/>
          <a:lstStyle/>
          <a:p>
            <a:pPr>
              <a:defRPr sz="1200" b="0" strike="noStrike" spc="-1">
                <a:solidFill>
                  <a:srgbClr val="002060"/>
                </a:solidFill>
                <a:latin typeface="Arial"/>
              </a:defRPr>
            </a:pPr>
            <a:endParaRPr lang="it-IT"/>
          </a:p>
        </c:txPr>
        <c:crossAx val="71489420"/>
        <c:crosses val="autoZero"/>
        <c:crossBetween val="midCat"/>
      </c:valAx>
      <c:spPr>
        <a:solidFill>
          <a:srgbClr val="FFFFFF"/>
        </a:solidFill>
        <a:ln>
          <a:noFill/>
        </a:ln>
      </c:spPr>
    </c:plotArea>
    <c:legend>
      <c:legendPos val="r"/>
      <c:layout>
        <c:manualLayout>
          <c:xMode val="edge"/>
          <c:yMode val="edge"/>
          <c:x val="9.3202649968236698E-2"/>
          <c:y val="0.95178899578424003"/>
          <c:w val="0.82870107770845103"/>
          <c:h val="4.8105507810388602E-2"/>
        </c:manualLayout>
      </c:layout>
      <c:overlay val="1"/>
      <c:spPr>
        <a:noFill/>
        <a:ln>
          <a:noFill/>
        </a:ln>
      </c:spPr>
      <c:txPr>
        <a:bodyPr/>
        <a:lstStyle/>
        <a:p>
          <a:pPr>
            <a:defRPr sz="1600" b="0" strike="noStrike" spc="-1">
              <a:solidFill>
                <a:srgbClr val="002060"/>
              </a:solidFill>
              <a:latin typeface="Calibri"/>
            </a:defRPr>
          </a:pPr>
          <a:endParaRPr lang="it-IT"/>
        </a:p>
      </c:txPr>
    </c:legend>
    <c:plotVisOnly val="1"/>
    <c:dispBlanksAs val="gap"/>
    <c:showDLblsOverMax val="1"/>
  </c:chart>
  <c:spPr>
    <a:solidFill>
      <a:srgbClr val="FFFFFF"/>
    </a:soli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c:style val="2"/>
  <c:chart>
    <c:autoTitleDeleted val="1"/>
    <c:plotArea>
      <c:layout>
        <c:manualLayout>
          <c:layoutTarget val="inner"/>
          <c:xMode val="edge"/>
          <c:yMode val="edge"/>
          <c:x val="7.7328141954426499E-2"/>
          <c:y val="1.5744460282493201E-2"/>
          <c:w val="0.92260802961639099"/>
          <c:h val="0.78735259815990699"/>
        </c:manualLayout>
      </c:layout>
      <c:barChart>
        <c:barDir val="col"/>
        <c:grouping val="clustered"/>
        <c:varyColors val="0"/>
        <c:ser>
          <c:idx val="0"/>
          <c:order val="0"/>
          <c:spPr>
            <a:solidFill>
              <a:srgbClr val="0070C0"/>
            </a:solidFill>
            <a:ln>
              <a:noFill/>
            </a:ln>
          </c:spPr>
          <c:invertIfNegative val="0"/>
          <c:dLbls>
            <c:spPr>
              <a:noFill/>
              <a:ln>
                <a:noFill/>
              </a:ln>
              <a:effectLst/>
            </c:spPr>
            <c:txPr>
              <a:bodyPr/>
              <a:lstStyle/>
              <a:p>
                <a:pPr>
                  <a:defRPr sz="1000" b="0" strike="noStrike" spc="-1">
                    <a:solidFill>
                      <a:srgbClr val="1F497D"/>
                    </a:solidFill>
                    <a:latin typeface="Calibri"/>
                  </a:defRPr>
                </a:pPr>
                <a:endParaRPr lang="it-IT"/>
              </a:p>
            </c:tx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0</c:f>
              <c:numCache>
                <c:formatCode>General</c:formatCode>
                <c:ptCount val="5"/>
                <c:pt idx="0">
                  <c:v>15074.467317537799</c:v>
                </c:pt>
                <c:pt idx="1">
                  <c:v>96096.363300316603</c:v>
                </c:pt>
                <c:pt idx="2">
                  <c:v>226896.364</c:v>
                </c:pt>
                <c:pt idx="3">
                  <c:v>379776.88199999998</c:v>
                </c:pt>
                <c:pt idx="4">
                  <c:v>521096.80200000003</c:v>
                </c:pt>
              </c:numCache>
            </c:numRef>
          </c:val>
          <c:extLst>
            <c:ext xmlns:c15="http://schemas.microsoft.com/office/drawing/2012/chart" uri="{02D57815-91ED-43cb-92C2-25804820EDAC}">
              <c15:filteredSeriesTitle>
                <c15:tx>
                  <c:strRef>
                    <c:extLst>
                      <c:ext uri="{02D57815-91ED-43cb-92C2-25804820EDAC}">
                        <c15:formulaRef>
                          <c15:sqref>label 0</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5"/>
                      <c:pt idx="0">
                        <c:v>1</c:v>
                      </c:pt>
                      <c:pt idx="1">
                        <c:v>2</c:v>
                      </c:pt>
                      <c:pt idx="2">
                        <c:v>3</c:v>
                      </c:pt>
                      <c:pt idx="3">
                        <c:v>4</c:v>
                      </c:pt>
                      <c:pt idx="4">
                        <c:v>5</c:v>
                      </c:pt>
                    </c:strCache>
                  </c:strRef>
                </c15:cat>
              </c15:filteredCategoryTitle>
            </c:ext>
            <c:ext xmlns:c16="http://schemas.microsoft.com/office/drawing/2014/chart" uri="{C3380CC4-5D6E-409C-BE32-E72D297353CC}">
              <c16:uniqueId val="{00000000-2AFA-1E43-B206-CB79F26E4143}"/>
            </c:ext>
          </c:extLst>
        </c:ser>
        <c:ser>
          <c:idx val="1"/>
          <c:order val="1"/>
          <c:spPr>
            <a:solidFill>
              <a:srgbClr val="E46C0A"/>
            </a:solidFill>
            <a:ln>
              <a:noFill/>
            </a:ln>
          </c:spPr>
          <c:invertIfNegative val="0"/>
          <c:dLbls>
            <c:spPr>
              <a:noFill/>
              <a:ln>
                <a:noFill/>
              </a:ln>
              <a:effectLst/>
            </c:spPr>
            <c:txPr>
              <a:bodyPr/>
              <a:lstStyle/>
              <a:p>
                <a:pPr>
                  <a:defRPr sz="1000" b="0" strike="noStrike" spc="-1">
                    <a:solidFill>
                      <a:srgbClr val="1F497D"/>
                    </a:solidFill>
                    <a:latin typeface="Calibri"/>
                  </a:defRPr>
                </a:pPr>
                <a:endParaRPr lang="it-IT"/>
              </a:p>
            </c:tx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1</c:f>
              <c:numCache>
                <c:formatCode>General</c:formatCode>
                <c:ptCount val="5"/>
                <c:pt idx="0">
                  <c:v>-118783.532682462</c:v>
                </c:pt>
                <c:pt idx="1">
                  <c:v>-142656.636699683</c:v>
                </c:pt>
                <c:pt idx="2">
                  <c:v>194641.94229057201</c:v>
                </c:pt>
                <c:pt idx="3">
                  <c:v>369794.05708380899</c:v>
                </c:pt>
                <c:pt idx="4">
                  <c:v>355966.37578585098</c:v>
                </c:pt>
              </c:numCache>
            </c:numRef>
          </c:val>
          <c:extLst>
            <c:ext xmlns:c15="http://schemas.microsoft.com/office/drawing/2012/chart" uri="{02D57815-91ED-43cb-92C2-25804820EDAC}">
              <c15:filteredSeriesTitle>
                <c15:tx>
                  <c:strRef>
                    <c:extLst>
                      <c:ext uri="{02D57815-91ED-43cb-92C2-25804820EDAC}">
                        <c15:formulaRef>
                          <c15:sqref>label 1</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5"/>
                      <c:pt idx="0">
                        <c:v>1</c:v>
                      </c:pt>
                      <c:pt idx="1">
                        <c:v>2</c:v>
                      </c:pt>
                      <c:pt idx="2">
                        <c:v>3</c:v>
                      </c:pt>
                      <c:pt idx="3">
                        <c:v>4</c:v>
                      </c:pt>
                      <c:pt idx="4">
                        <c:v>5</c:v>
                      </c:pt>
                    </c:strCache>
                  </c:strRef>
                </c15:cat>
              </c15:filteredCategoryTitle>
            </c:ext>
            <c:ext xmlns:c16="http://schemas.microsoft.com/office/drawing/2014/chart" uri="{C3380CC4-5D6E-409C-BE32-E72D297353CC}">
              <c16:uniqueId val="{00000001-2AFA-1E43-B206-CB79F26E4143}"/>
            </c:ext>
          </c:extLst>
        </c:ser>
        <c:ser>
          <c:idx val="2"/>
          <c:order val="2"/>
          <c:spPr>
            <a:solidFill>
              <a:srgbClr val="92D050"/>
            </a:solidFill>
            <a:ln>
              <a:noFill/>
            </a:ln>
          </c:spPr>
          <c:invertIfNegative val="0"/>
          <c:dLbls>
            <c:spPr>
              <a:noFill/>
              <a:ln>
                <a:noFill/>
              </a:ln>
              <a:effectLst/>
            </c:spPr>
            <c:txPr>
              <a:bodyPr/>
              <a:lstStyle/>
              <a:p>
                <a:pPr>
                  <a:defRPr sz="1000" b="0" strike="noStrike" spc="-1">
                    <a:solidFill>
                      <a:srgbClr val="1F497D"/>
                    </a:solidFill>
                    <a:latin typeface="Calibri"/>
                  </a:defRPr>
                </a:pPr>
                <a:endParaRPr lang="it-IT"/>
              </a:p>
            </c:tx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2</c:f>
              <c:numCache>
                <c:formatCode>General</c:formatCode>
                <c:ptCount val="5"/>
                <c:pt idx="0">
                  <c:v>-70565</c:v>
                </c:pt>
                <c:pt idx="1">
                  <c:v>-20338</c:v>
                </c:pt>
                <c:pt idx="2">
                  <c:v>171767.12892071699</c:v>
                </c:pt>
                <c:pt idx="3">
                  <c:v>443447.50814393797</c:v>
                </c:pt>
                <c:pt idx="4">
                  <c:v>511680.81027469999</c:v>
                </c:pt>
              </c:numCache>
            </c:numRef>
          </c:val>
          <c:extLst>
            <c:ext xmlns:c15="http://schemas.microsoft.com/office/drawing/2012/chart" uri="{02D57815-91ED-43cb-92C2-25804820EDAC}">
              <c15:filteredSeriesTitle>
                <c15:tx>
                  <c:strRef>
                    <c:extLst>
                      <c:ext uri="{02D57815-91ED-43cb-92C2-25804820EDAC}">
                        <c15:formulaRef>
                          <c15:sqref>label 2</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5"/>
                      <c:pt idx="0">
                        <c:v>1</c:v>
                      </c:pt>
                      <c:pt idx="1">
                        <c:v>2</c:v>
                      </c:pt>
                      <c:pt idx="2">
                        <c:v>3</c:v>
                      </c:pt>
                      <c:pt idx="3">
                        <c:v>4</c:v>
                      </c:pt>
                      <c:pt idx="4">
                        <c:v>5</c:v>
                      </c:pt>
                    </c:strCache>
                  </c:strRef>
                </c15:cat>
              </c15:filteredCategoryTitle>
            </c:ext>
            <c:ext xmlns:c16="http://schemas.microsoft.com/office/drawing/2014/chart" uri="{C3380CC4-5D6E-409C-BE32-E72D297353CC}">
              <c16:uniqueId val="{00000002-2AFA-1E43-B206-CB79F26E4143}"/>
            </c:ext>
          </c:extLst>
        </c:ser>
        <c:dLbls>
          <c:showLegendKey val="0"/>
          <c:showVal val="0"/>
          <c:showCatName val="0"/>
          <c:showSerName val="0"/>
          <c:showPercent val="0"/>
          <c:showBubbleSize val="0"/>
        </c:dLbls>
        <c:gapWidth val="75"/>
        <c:overlap val="-25"/>
        <c:axId val="63653051"/>
        <c:axId val="15492658"/>
      </c:barChart>
      <c:catAx>
        <c:axId val="63653051"/>
        <c:scaling>
          <c:orientation val="minMax"/>
        </c:scaling>
        <c:delete val="0"/>
        <c:axPos val="b"/>
        <c:numFmt formatCode="General" sourceLinked="1"/>
        <c:majorTickMark val="none"/>
        <c:minorTickMark val="none"/>
        <c:tickLblPos val="low"/>
        <c:spPr>
          <a:ln w="9360">
            <a:solidFill>
              <a:srgbClr val="D9D9D9"/>
            </a:solidFill>
            <a:round/>
          </a:ln>
        </c:spPr>
        <c:txPr>
          <a:bodyPr/>
          <a:lstStyle/>
          <a:p>
            <a:pPr>
              <a:defRPr sz="1200" b="0" strike="noStrike" spc="-1">
                <a:solidFill>
                  <a:srgbClr val="1F497D"/>
                </a:solidFill>
                <a:latin typeface="Arial"/>
              </a:defRPr>
            </a:pPr>
            <a:endParaRPr lang="it-IT"/>
          </a:p>
        </c:txPr>
        <c:crossAx val="15492658"/>
        <c:crosses val="autoZero"/>
        <c:auto val="1"/>
        <c:lblAlgn val="ctr"/>
        <c:lblOffset val="100"/>
        <c:noMultiLvlLbl val="1"/>
      </c:catAx>
      <c:valAx>
        <c:axId val="15492658"/>
        <c:scaling>
          <c:orientation val="minMax"/>
        </c:scaling>
        <c:delete val="0"/>
        <c:axPos val="l"/>
        <c:majorGridlines>
          <c:spPr>
            <a:ln w="9360">
              <a:solidFill>
                <a:srgbClr val="D9D9D9"/>
              </a:solidFill>
              <a:round/>
            </a:ln>
          </c:spPr>
        </c:majorGridlines>
        <c:numFmt formatCode="#,##0\ ;\(#,##0\)" sourceLinked="0"/>
        <c:majorTickMark val="none"/>
        <c:minorTickMark val="none"/>
        <c:tickLblPos val="nextTo"/>
        <c:spPr>
          <a:ln w="9360">
            <a:noFill/>
          </a:ln>
        </c:spPr>
        <c:txPr>
          <a:bodyPr/>
          <a:lstStyle/>
          <a:p>
            <a:pPr>
              <a:defRPr sz="1200" b="0" strike="noStrike" spc="-1">
                <a:solidFill>
                  <a:srgbClr val="1F497D"/>
                </a:solidFill>
                <a:latin typeface="Arial"/>
              </a:defRPr>
            </a:pPr>
            <a:endParaRPr lang="it-IT"/>
          </a:p>
        </c:txPr>
        <c:crossAx val="63653051"/>
        <c:crosses val="autoZero"/>
        <c:crossBetween val="between"/>
      </c:valAx>
      <c:spPr>
        <a:solidFill>
          <a:srgbClr val="FFFFFF"/>
        </a:solidFill>
        <a:ln>
          <a:noFill/>
        </a:ln>
      </c:spPr>
    </c:plotArea>
    <c:legend>
      <c:legendPos val="r"/>
      <c:layout>
        <c:manualLayout>
          <c:xMode val="edge"/>
          <c:yMode val="edge"/>
          <c:x val="6.0509350864875203E-2"/>
          <c:y val="0.94116884799792699"/>
          <c:w val="0.89624357705933"/>
          <c:h val="5.7992613231387297E-2"/>
        </c:manualLayout>
      </c:layout>
      <c:overlay val="1"/>
      <c:spPr>
        <a:noFill/>
        <a:ln>
          <a:noFill/>
        </a:ln>
      </c:spPr>
      <c:txPr>
        <a:bodyPr/>
        <a:lstStyle/>
        <a:p>
          <a:pPr>
            <a:defRPr sz="1600" b="0" strike="noStrike" spc="-1">
              <a:solidFill>
                <a:srgbClr val="1F497D"/>
              </a:solidFill>
              <a:latin typeface="Calibri"/>
            </a:defRPr>
          </a:pPr>
          <a:endParaRPr lang="it-IT"/>
        </a:p>
      </c:txPr>
    </c:legend>
    <c:plotVisOnly val="1"/>
    <c:dispBlanksAs val="gap"/>
    <c:showDLblsOverMax val="1"/>
  </c:chart>
  <c:spPr>
    <a:solidFill>
      <a:srgbClr val="FFFFFF"/>
    </a:solid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c:style val="2"/>
  <c:chart>
    <c:title>
      <c:tx>
        <c:rich>
          <a:bodyPr rot="0"/>
          <a:lstStyle/>
          <a:p>
            <a:pPr>
              <a:defRPr sz="1800" b="1" strike="noStrike" spc="-1">
                <a:solidFill>
                  <a:srgbClr val="1F497D"/>
                </a:solidFill>
                <a:latin typeface="Calibri"/>
              </a:defRPr>
            </a:pPr>
            <a:r>
              <a:rPr lang="it-IT" sz="1800" b="1" strike="noStrike" spc="-1">
                <a:solidFill>
                  <a:srgbClr val="1F497D"/>
                </a:solidFill>
                <a:latin typeface="Calibri"/>
              </a:rPr>
              <a:t>Posizione Finanziaria Netta</a:t>
            </a:r>
          </a:p>
        </c:rich>
      </c:tx>
      <c:overlay val="0"/>
      <c:spPr>
        <a:noFill/>
        <a:ln>
          <a:noFill/>
        </a:ln>
      </c:spPr>
    </c:title>
    <c:autoTitleDeleted val="0"/>
    <c:plotArea>
      <c:layout>
        <c:manualLayout>
          <c:layoutTarget val="inner"/>
          <c:xMode val="edge"/>
          <c:yMode val="edge"/>
          <c:x val="7.5417727700840695E-2"/>
          <c:y val="0.124987610268609"/>
          <c:w val="0.90766386437366997"/>
          <c:h val="0.63584101496679601"/>
        </c:manualLayout>
      </c:layout>
      <c:lineChart>
        <c:grouping val="standard"/>
        <c:varyColors val="0"/>
        <c:ser>
          <c:idx val="0"/>
          <c:order val="0"/>
          <c:spPr>
            <a:ln w="28440">
              <a:solidFill>
                <a:srgbClr val="4A7EBB"/>
              </a:solidFill>
              <a:round/>
            </a:ln>
          </c:spPr>
          <c:marker>
            <c:symbol val="none"/>
          </c:marker>
          <c:dLbls>
            <c:spPr>
              <a:noFill/>
              <a:ln>
                <a:noFill/>
              </a:ln>
              <a:effectLst/>
            </c:spPr>
            <c:txPr>
              <a:bodyPr/>
              <a:lstStyle/>
              <a:p>
                <a:pPr>
                  <a:defRPr sz="1000" b="0" strike="noStrike" spc="-1">
                    <a:solidFill>
                      <a:srgbClr val="1F497D"/>
                    </a:solidFill>
                    <a:latin typeface="Calibri"/>
                  </a:defRPr>
                </a:pPr>
                <a:endParaRPr lang="it-IT"/>
              </a:p>
            </c:tx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0</c:f>
              <c:numCache>
                <c:formatCode>General</c:formatCode>
                <c:ptCount val="5"/>
                <c:pt idx="0">
                  <c:v>163705</c:v>
                </c:pt>
                <c:pt idx="1">
                  <c:v>217666</c:v>
                </c:pt>
                <c:pt idx="2">
                  <c:v>28717.2530792826</c:v>
                </c:pt>
                <c:pt idx="3">
                  <c:v>-334865.21073521802</c:v>
                </c:pt>
                <c:pt idx="4">
                  <c:v>-682756.49203123397</c:v>
                </c:pt>
              </c:numCache>
            </c:numRef>
          </c:val>
          <c:smooth val="0"/>
          <c:extLst>
            <c:ext xmlns:c15="http://schemas.microsoft.com/office/drawing/2012/chart" uri="{02D57815-91ED-43cb-92C2-25804820EDAC}">
              <c15:filteredSeriesTitle>
                <c15:tx>
                  <c:strRef>
                    <c:extLst>
                      <c:ext uri="{02D57815-91ED-43cb-92C2-25804820EDAC}">
                        <c15:formulaRef>
                          <c15:sqref>label 0</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5"/>
                      <c:pt idx="0">
                        <c:v>1</c:v>
                      </c:pt>
                      <c:pt idx="1">
                        <c:v>2</c:v>
                      </c:pt>
                      <c:pt idx="2">
                        <c:v>3</c:v>
                      </c:pt>
                      <c:pt idx="3">
                        <c:v>4</c:v>
                      </c:pt>
                      <c:pt idx="4">
                        <c:v>5</c:v>
                      </c:pt>
                    </c:strCache>
                  </c:strRef>
                </c15:cat>
              </c15:filteredCategoryTitle>
            </c:ext>
            <c:ext xmlns:c16="http://schemas.microsoft.com/office/drawing/2014/chart" uri="{C3380CC4-5D6E-409C-BE32-E72D297353CC}">
              <c16:uniqueId val="{00000000-9355-C540-A1D0-776F11A015D7}"/>
            </c:ext>
          </c:extLst>
        </c:ser>
        <c:dLbls>
          <c:showLegendKey val="0"/>
          <c:showVal val="0"/>
          <c:showCatName val="0"/>
          <c:showSerName val="0"/>
          <c:showPercent val="0"/>
          <c:showBubbleSize val="0"/>
        </c:dLbls>
        <c:hiLowLines>
          <c:spPr>
            <a:ln>
              <a:noFill/>
            </a:ln>
          </c:spPr>
        </c:hiLowLines>
        <c:smooth val="0"/>
        <c:axId val="32206485"/>
        <c:axId val="36324465"/>
      </c:lineChart>
      <c:catAx>
        <c:axId val="32206485"/>
        <c:scaling>
          <c:orientation val="minMax"/>
        </c:scaling>
        <c:delete val="0"/>
        <c:axPos val="b"/>
        <c:numFmt formatCode="General" sourceLinked="1"/>
        <c:majorTickMark val="none"/>
        <c:minorTickMark val="none"/>
        <c:tickLblPos val="low"/>
        <c:spPr>
          <a:ln w="9360">
            <a:noFill/>
          </a:ln>
        </c:spPr>
        <c:txPr>
          <a:bodyPr/>
          <a:lstStyle/>
          <a:p>
            <a:pPr>
              <a:defRPr sz="1000" b="0" strike="noStrike" spc="-1">
                <a:solidFill>
                  <a:srgbClr val="1F497D"/>
                </a:solidFill>
                <a:latin typeface="Calibri"/>
              </a:defRPr>
            </a:pPr>
            <a:endParaRPr lang="it-IT"/>
          </a:p>
        </c:txPr>
        <c:crossAx val="36324465"/>
        <c:crosses val="autoZero"/>
        <c:auto val="1"/>
        <c:lblAlgn val="ctr"/>
        <c:lblOffset val="100"/>
        <c:noMultiLvlLbl val="1"/>
      </c:catAx>
      <c:valAx>
        <c:axId val="36324465"/>
        <c:scaling>
          <c:orientation val="minMax"/>
        </c:scaling>
        <c:delete val="0"/>
        <c:axPos val="l"/>
        <c:majorGridlines>
          <c:spPr>
            <a:ln w="9360">
              <a:solidFill>
                <a:srgbClr val="D9D9D9"/>
              </a:solidFill>
              <a:round/>
            </a:ln>
          </c:spPr>
        </c:majorGridlines>
        <c:numFmt formatCode="#,##0" sourceLinked="0"/>
        <c:majorTickMark val="none"/>
        <c:minorTickMark val="none"/>
        <c:tickLblPos val="nextTo"/>
        <c:spPr>
          <a:ln w="9360">
            <a:noFill/>
          </a:ln>
        </c:spPr>
        <c:txPr>
          <a:bodyPr/>
          <a:lstStyle/>
          <a:p>
            <a:pPr>
              <a:defRPr sz="1000" b="0" strike="noStrike" spc="-1">
                <a:solidFill>
                  <a:srgbClr val="1F497D"/>
                </a:solidFill>
                <a:latin typeface="Calibri"/>
              </a:defRPr>
            </a:pPr>
            <a:endParaRPr lang="it-IT"/>
          </a:p>
        </c:txPr>
        <c:crossAx val="32206485"/>
        <c:crosses val="autoZero"/>
        <c:crossBetween val="midCat"/>
      </c:valAx>
      <c:dTable>
        <c:showHorzBorder val="1"/>
        <c:showVertBorder val="1"/>
        <c:showOutline val="1"/>
        <c:showKeys val="1"/>
      </c:dTable>
      <c:spPr>
        <a:solidFill>
          <a:srgbClr val="FFFFFF"/>
        </a:solidFill>
        <a:ln>
          <a:noFill/>
        </a:ln>
      </c:spPr>
    </c:plotArea>
    <c:legend>
      <c:legendPos val="b"/>
      <c:overlay val="0"/>
      <c:spPr>
        <a:noFill/>
        <a:ln>
          <a:noFill/>
        </a:ln>
      </c:spPr>
      <c:txPr>
        <a:bodyPr/>
        <a:lstStyle/>
        <a:p>
          <a:pPr>
            <a:defRPr sz="1000" b="0" strike="noStrike" spc="-1">
              <a:solidFill>
                <a:srgbClr val="1F497D"/>
              </a:solidFill>
              <a:latin typeface="Calibri"/>
            </a:defRPr>
          </a:pPr>
          <a:endParaRPr lang="it-IT"/>
        </a:p>
      </c:txPr>
    </c:legend>
    <c:plotVisOnly val="1"/>
    <c:dispBlanksAs val="gap"/>
    <c:showDLblsOverMax val="1"/>
  </c:chart>
  <c:spPr>
    <a:solidFill>
      <a:srgbClr val="FFFFFF"/>
    </a:solid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c:style val="2"/>
  <c:chart>
    <c:autoTitleDeleted val="1"/>
    <c:plotArea>
      <c:layout/>
      <c:barChart>
        <c:barDir val="col"/>
        <c:grouping val="clustered"/>
        <c:varyColors val="0"/>
        <c:ser>
          <c:idx val="0"/>
          <c:order val="0"/>
          <c:spPr>
            <a:solidFill>
              <a:srgbClr val="4F81BD"/>
            </a:solidFill>
            <a:ln>
              <a:noFill/>
            </a:ln>
          </c:spPr>
          <c:invertIfNegative val="0"/>
          <c:dLbls>
            <c:spPr>
              <a:noFill/>
              <a:ln>
                <a:noFill/>
              </a:ln>
              <a:effectLst/>
            </c:spPr>
            <c:txPr>
              <a:bodyPr/>
              <a:lstStyle/>
              <a:p>
                <a:pPr>
                  <a:defRPr sz="1000" b="0" strike="noStrike" spc="-1">
                    <a:solidFill>
                      <a:srgbClr val="1F497D"/>
                    </a:solidFill>
                    <a:latin typeface="Calibri"/>
                  </a:defRPr>
                </a:pPr>
                <a:endParaRPr lang="it-IT"/>
              </a:p>
            </c:tx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0</c:f>
              <c:numCache>
                <c:formatCode>General</c:formatCode>
                <c:ptCount val="6"/>
                <c:pt idx="0">
                  <c:v>0.73931291104188301</c:v>
                </c:pt>
                <c:pt idx="1">
                  <c:v>1.32030808936205</c:v>
                </c:pt>
                <c:pt idx="2">
                  <c:v>0.75762090065506005</c:v>
                </c:pt>
                <c:pt idx="3">
                  <c:v>6.4193408488423698E-2</c:v>
                </c:pt>
                <c:pt idx="4">
                  <c:v>0</c:v>
                </c:pt>
                <c:pt idx="5">
                  <c:v>0</c:v>
                </c:pt>
              </c:numCache>
            </c:numRef>
          </c:val>
          <c:extLst>
            <c:ext xmlns:c15="http://schemas.microsoft.com/office/drawing/2012/chart" uri="{02D57815-91ED-43cb-92C2-25804820EDAC}">
              <c15:filteredSeriesTitle>
                <c15:tx>
                  <c:strRef>
                    <c:extLst>
                      <c:ext uri="{02D57815-91ED-43cb-92C2-25804820EDAC}">
                        <c15:formulaRef>
                          <c15:sqref>label 0</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6"/>
                      <c:pt idx="0">
                        <c:v>1</c:v>
                      </c:pt>
                      <c:pt idx="1">
                        <c:v>2</c:v>
                      </c:pt>
                      <c:pt idx="2">
                        <c:v>3</c:v>
                      </c:pt>
                      <c:pt idx="3">
                        <c:v>4</c:v>
                      </c:pt>
                      <c:pt idx="4">
                        <c:v>5</c:v>
                      </c:pt>
                      <c:pt idx="5">
                        <c:v>6</c:v>
                      </c:pt>
                    </c:strCache>
                  </c:strRef>
                </c15:cat>
              </c15:filteredCategoryTitle>
            </c:ext>
            <c:ext xmlns:c16="http://schemas.microsoft.com/office/drawing/2014/chart" uri="{C3380CC4-5D6E-409C-BE32-E72D297353CC}">
              <c16:uniqueId val="{00000000-6FC1-CE48-8F2D-1456A64633FA}"/>
            </c:ext>
          </c:extLst>
        </c:ser>
        <c:dLbls>
          <c:showLegendKey val="0"/>
          <c:showVal val="0"/>
          <c:showCatName val="0"/>
          <c:showSerName val="0"/>
          <c:showPercent val="0"/>
          <c:showBubbleSize val="0"/>
        </c:dLbls>
        <c:gapWidth val="75"/>
        <c:overlap val="-25"/>
        <c:axId val="6809282"/>
        <c:axId val="25742613"/>
      </c:barChart>
      <c:catAx>
        <c:axId val="6809282"/>
        <c:scaling>
          <c:orientation val="minMax"/>
        </c:scaling>
        <c:delete val="0"/>
        <c:axPos val="b"/>
        <c:numFmt formatCode="General" sourceLinked="1"/>
        <c:majorTickMark val="none"/>
        <c:minorTickMark val="none"/>
        <c:tickLblPos val="low"/>
        <c:spPr>
          <a:ln w="9360">
            <a:noFill/>
          </a:ln>
        </c:spPr>
        <c:txPr>
          <a:bodyPr/>
          <a:lstStyle/>
          <a:p>
            <a:pPr>
              <a:defRPr sz="1000" b="0" strike="noStrike" spc="-1">
                <a:solidFill>
                  <a:srgbClr val="1F497D"/>
                </a:solidFill>
                <a:latin typeface="Calibri"/>
              </a:defRPr>
            </a:pPr>
            <a:endParaRPr lang="it-IT"/>
          </a:p>
        </c:txPr>
        <c:crossAx val="25742613"/>
        <c:crosses val="autoZero"/>
        <c:auto val="1"/>
        <c:lblAlgn val="ctr"/>
        <c:lblOffset val="100"/>
        <c:noMultiLvlLbl val="1"/>
      </c:catAx>
      <c:valAx>
        <c:axId val="25742613"/>
        <c:scaling>
          <c:orientation val="minMax"/>
        </c:scaling>
        <c:delete val="0"/>
        <c:axPos val="l"/>
        <c:majorGridlines>
          <c:spPr>
            <a:ln w="9360">
              <a:solidFill>
                <a:srgbClr val="D9D9D9"/>
              </a:solidFill>
              <a:round/>
            </a:ln>
          </c:spPr>
        </c:majorGridlines>
        <c:numFmt formatCode="#,##0.0" sourceLinked="0"/>
        <c:majorTickMark val="none"/>
        <c:minorTickMark val="none"/>
        <c:tickLblPos val="nextTo"/>
        <c:spPr>
          <a:ln w="9360">
            <a:noFill/>
          </a:ln>
        </c:spPr>
        <c:txPr>
          <a:bodyPr/>
          <a:lstStyle/>
          <a:p>
            <a:pPr>
              <a:defRPr sz="1000" b="0" strike="noStrike" spc="-1">
                <a:solidFill>
                  <a:srgbClr val="1F497D"/>
                </a:solidFill>
                <a:latin typeface="Calibri"/>
              </a:defRPr>
            </a:pPr>
            <a:endParaRPr lang="it-IT"/>
          </a:p>
        </c:txPr>
        <c:crossAx val="6809282"/>
        <c:crosses val="autoZero"/>
        <c:crossBetween val="between"/>
      </c:valAx>
      <c:spPr>
        <a:solidFill>
          <a:srgbClr val="FFFFFF"/>
        </a:solidFill>
        <a:ln>
          <a:noFill/>
        </a:ln>
      </c:spPr>
    </c:plotArea>
    <c:legend>
      <c:legendPos val="r"/>
      <c:layout>
        <c:manualLayout>
          <c:xMode val="edge"/>
          <c:yMode val="edge"/>
          <c:x val="0.40456970211962401"/>
          <c:y val="0.91482608120619002"/>
          <c:w val="0.20484373524690799"/>
          <c:h val="8.4920634920634896E-2"/>
        </c:manualLayout>
      </c:layout>
      <c:overlay val="1"/>
      <c:spPr>
        <a:noFill/>
        <a:ln>
          <a:noFill/>
        </a:ln>
      </c:spPr>
      <c:txPr>
        <a:bodyPr/>
        <a:lstStyle/>
        <a:p>
          <a:pPr>
            <a:defRPr sz="1000" b="0" strike="noStrike" spc="-1">
              <a:solidFill>
                <a:srgbClr val="1F497D"/>
              </a:solidFill>
              <a:latin typeface="Calibri"/>
            </a:defRPr>
          </a:pPr>
          <a:endParaRPr lang="it-IT"/>
        </a:p>
      </c:txPr>
    </c:legend>
    <c:plotVisOnly val="1"/>
    <c:dispBlanksAs val="gap"/>
    <c:showDLblsOverMax val="1"/>
  </c:chart>
  <c:spPr>
    <a:solidFill>
      <a:srgbClr val="FFFFFF"/>
    </a:solid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c:style val="2"/>
  <c:chart>
    <c:title>
      <c:tx>
        <c:rich>
          <a:bodyPr rot="0"/>
          <a:lstStyle/>
          <a:p>
            <a:pPr>
              <a:defRPr sz="1800" b="1" strike="noStrike" spc="-1">
                <a:solidFill>
                  <a:srgbClr val="1F497D"/>
                </a:solidFill>
                <a:latin typeface="Calibri"/>
              </a:defRPr>
            </a:pPr>
            <a:r>
              <a:rPr lang="it-IT" sz="1800" b="1" strike="noStrike" spc="-1">
                <a:solidFill>
                  <a:srgbClr val="1F497D"/>
                </a:solidFill>
                <a:latin typeface="Calibri"/>
              </a:rPr>
              <a:t>Ricavi, Mol e Oneri Finanziari </a:t>
            </a:r>
          </a:p>
        </c:rich>
      </c:tx>
      <c:layout>
        <c:manualLayout>
          <c:xMode val="edge"/>
          <c:yMode val="edge"/>
          <c:x val="0.30793560874286002"/>
          <c:y val="4.1758012318613601E-4"/>
        </c:manualLayout>
      </c:layout>
      <c:overlay val="0"/>
      <c:spPr>
        <a:noFill/>
        <a:ln>
          <a:noFill/>
        </a:ln>
      </c:spPr>
    </c:title>
    <c:autoTitleDeleted val="0"/>
    <c:plotArea>
      <c:layout>
        <c:manualLayout>
          <c:layoutTarget val="inner"/>
          <c:xMode val="edge"/>
          <c:yMode val="edge"/>
          <c:x val="3.8521455884435597E-2"/>
          <c:y val="0.122872951247521"/>
          <c:w val="0.94372846150214795"/>
          <c:h val="0.67971604551623299"/>
        </c:manualLayout>
      </c:layout>
      <c:barChart>
        <c:barDir val="col"/>
        <c:grouping val="clustered"/>
        <c:varyColors val="0"/>
        <c:ser>
          <c:idx val="0"/>
          <c:order val="0"/>
          <c:spPr>
            <a:solidFill>
              <a:srgbClr val="4F81BD"/>
            </a:solidFill>
            <a:ln>
              <a:noFill/>
            </a:ln>
          </c:spPr>
          <c:invertIfNegative val="0"/>
          <c:dLbls>
            <c:spPr>
              <a:noFill/>
              <a:ln>
                <a:noFill/>
              </a:ln>
              <a:effectLst/>
            </c:spPr>
            <c:txPr>
              <a:bodyPr/>
              <a:lstStyle/>
              <a:p>
                <a:pPr>
                  <a:defRPr sz="1000" b="0" strike="noStrike" spc="-1">
                    <a:solidFill>
                      <a:srgbClr val="1F497D"/>
                    </a:solidFill>
                    <a:latin typeface="Calibri"/>
                  </a:defRPr>
                </a:pPr>
                <a:endParaRPr lang="it-IT"/>
              </a:p>
            </c:tx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0</c:f>
              <c:numCache>
                <c:formatCode>General</c:formatCode>
                <c:ptCount val="6"/>
                <c:pt idx="0">
                  <c:v>135096</c:v>
                </c:pt>
                <c:pt idx="1">
                  <c:v>223912</c:v>
                </c:pt>
                <c:pt idx="2">
                  <c:v>394390</c:v>
                </c:pt>
                <c:pt idx="3">
                  <c:v>890000</c:v>
                </c:pt>
                <c:pt idx="4">
                  <c:v>1485000</c:v>
                </c:pt>
                <c:pt idx="5">
                  <c:v>1912500</c:v>
                </c:pt>
              </c:numCache>
            </c:numRef>
          </c:val>
          <c:extLst>
            <c:ext xmlns:c15="http://schemas.microsoft.com/office/drawing/2012/chart" uri="{02D57815-91ED-43cb-92C2-25804820EDAC}">
              <c15:filteredSeriesTitle>
                <c15:tx>
                  <c:strRef>
                    <c:extLst>
                      <c:ext uri="{02D57815-91ED-43cb-92C2-25804820EDAC}">
                        <c15:formulaRef>
                          <c15:sqref>label 0</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6"/>
                      <c:pt idx="0">
                        <c:v>1</c:v>
                      </c:pt>
                      <c:pt idx="1">
                        <c:v>2</c:v>
                      </c:pt>
                      <c:pt idx="2">
                        <c:v>3</c:v>
                      </c:pt>
                      <c:pt idx="3">
                        <c:v>4</c:v>
                      </c:pt>
                      <c:pt idx="4">
                        <c:v>5</c:v>
                      </c:pt>
                      <c:pt idx="5">
                        <c:v>6</c:v>
                      </c:pt>
                    </c:strCache>
                  </c:strRef>
                </c15:cat>
              </c15:filteredCategoryTitle>
            </c:ext>
            <c:ext xmlns:c16="http://schemas.microsoft.com/office/drawing/2014/chart" uri="{C3380CC4-5D6E-409C-BE32-E72D297353CC}">
              <c16:uniqueId val="{00000000-C0CD-DA43-80FD-7E80E3EF8415}"/>
            </c:ext>
          </c:extLst>
        </c:ser>
        <c:ser>
          <c:idx val="1"/>
          <c:order val="1"/>
          <c:spPr>
            <a:solidFill>
              <a:srgbClr val="C0504D"/>
            </a:solidFill>
            <a:ln>
              <a:noFill/>
            </a:ln>
          </c:spPr>
          <c:invertIfNegative val="0"/>
          <c:dLbls>
            <c:spPr>
              <a:noFill/>
              <a:ln>
                <a:noFill/>
              </a:ln>
              <a:effectLst/>
            </c:spPr>
            <c:txPr>
              <a:bodyPr/>
              <a:lstStyle/>
              <a:p>
                <a:pPr>
                  <a:defRPr sz="1000" b="0" strike="noStrike" spc="-1">
                    <a:solidFill>
                      <a:srgbClr val="1F497D"/>
                    </a:solidFill>
                    <a:latin typeface="Calibri"/>
                  </a:defRPr>
                </a:pPr>
                <a:endParaRPr lang="it-IT"/>
              </a:p>
            </c:tx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1</c:f>
              <c:numCache>
                <c:formatCode>General</c:formatCode>
                <c:ptCount val="6"/>
                <c:pt idx="0">
                  <c:v>21381</c:v>
                </c:pt>
                <c:pt idx="1">
                  <c:v>24346</c:v>
                </c:pt>
                <c:pt idx="2">
                  <c:v>108950</c:v>
                </c:pt>
                <c:pt idx="3">
                  <c:v>287634</c:v>
                </c:pt>
                <c:pt idx="4">
                  <c:v>492392</c:v>
                </c:pt>
                <c:pt idx="5">
                  <c:v>686260</c:v>
                </c:pt>
              </c:numCache>
            </c:numRef>
          </c:val>
          <c:extLst>
            <c:ext xmlns:c15="http://schemas.microsoft.com/office/drawing/2012/chart" uri="{02D57815-91ED-43cb-92C2-25804820EDAC}">
              <c15:filteredSeriesTitle>
                <c15:tx>
                  <c:strRef>
                    <c:extLst>
                      <c:ext uri="{02D57815-91ED-43cb-92C2-25804820EDAC}">
                        <c15:formulaRef>
                          <c15:sqref>label 1</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6"/>
                      <c:pt idx="0">
                        <c:v>1</c:v>
                      </c:pt>
                      <c:pt idx="1">
                        <c:v>2</c:v>
                      </c:pt>
                      <c:pt idx="2">
                        <c:v>3</c:v>
                      </c:pt>
                      <c:pt idx="3">
                        <c:v>4</c:v>
                      </c:pt>
                      <c:pt idx="4">
                        <c:v>5</c:v>
                      </c:pt>
                      <c:pt idx="5">
                        <c:v>6</c:v>
                      </c:pt>
                    </c:strCache>
                  </c:strRef>
                </c15:cat>
              </c15:filteredCategoryTitle>
            </c:ext>
            <c:ext xmlns:c16="http://schemas.microsoft.com/office/drawing/2014/chart" uri="{C3380CC4-5D6E-409C-BE32-E72D297353CC}">
              <c16:uniqueId val="{00000001-C0CD-DA43-80FD-7E80E3EF8415}"/>
            </c:ext>
          </c:extLst>
        </c:ser>
        <c:dLbls>
          <c:showLegendKey val="0"/>
          <c:showVal val="0"/>
          <c:showCatName val="0"/>
          <c:showSerName val="0"/>
          <c:showPercent val="0"/>
          <c:showBubbleSize val="0"/>
        </c:dLbls>
        <c:gapWidth val="150"/>
        <c:axId val="55677861"/>
        <c:axId val="49389861"/>
      </c:barChart>
      <c:lineChart>
        <c:grouping val="standard"/>
        <c:varyColors val="0"/>
        <c:ser>
          <c:idx val="2"/>
          <c:order val="2"/>
          <c:spPr>
            <a:ln w="38160">
              <a:solidFill>
                <a:srgbClr val="9BBB59"/>
              </a:solidFill>
              <a:round/>
            </a:ln>
          </c:spPr>
          <c:marker>
            <c:symbol val="triangle"/>
            <c:size val="5"/>
            <c:spPr>
              <a:solidFill>
                <a:srgbClr val="9BBB59"/>
              </a:solidFill>
            </c:spPr>
          </c:marker>
          <c:dLbls>
            <c:spPr>
              <a:noFill/>
              <a:ln>
                <a:noFill/>
              </a:ln>
              <a:effectLst/>
            </c:spPr>
            <c:txPr>
              <a:bodyPr/>
              <a:lstStyle/>
              <a:p>
                <a:pPr>
                  <a:defRPr sz="1000" b="0" strike="noStrike" spc="-1">
                    <a:solidFill>
                      <a:srgbClr val="1F497D"/>
                    </a:solidFill>
                    <a:latin typeface="Calibri"/>
                  </a:defRPr>
                </a:pPr>
                <a:endParaRPr lang="it-IT"/>
              </a:p>
            </c:tx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2</c:f>
              <c:numCache>
                <c:formatCode>General</c:formatCode>
                <c:ptCount val="6"/>
                <c:pt idx="0">
                  <c:v>8509</c:v>
                </c:pt>
                <c:pt idx="1">
                  <c:v>5401</c:v>
                </c:pt>
                <c:pt idx="2">
                  <c:v>4859</c:v>
                </c:pt>
                <c:pt idx="3">
                  <c:v>7491.04653928279</c:v>
                </c:pt>
                <c:pt idx="4">
                  <c:v>8173.1490385632696</c:v>
                </c:pt>
                <c:pt idx="5">
                  <c:v>10625.124328731001</c:v>
                </c:pt>
              </c:numCache>
            </c:numRef>
          </c:val>
          <c:smooth val="0"/>
          <c:extLst>
            <c:ext xmlns:c15="http://schemas.microsoft.com/office/drawing/2012/chart" uri="{02D57815-91ED-43cb-92C2-25804820EDAC}">
              <c15:filteredSeriesTitle>
                <c15:tx>
                  <c:strRef>
                    <c:extLst>
                      <c:ext uri="{02D57815-91ED-43cb-92C2-25804820EDAC}">
                        <c15:formulaRef>
                          <c15:sqref>label 2</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6"/>
                      <c:pt idx="0">
                        <c:v>1</c:v>
                      </c:pt>
                      <c:pt idx="1">
                        <c:v>2</c:v>
                      </c:pt>
                      <c:pt idx="2">
                        <c:v>3</c:v>
                      </c:pt>
                      <c:pt idx="3">
                        <c:v>4</c:v>
                      </c:pt>
                      <c:pt idx="4">
                        <c:v>5</c:v>
                      </c:pt>
                      <c:pt idx="5">
                        <c:v>6</c:v>
                      </c:pt>
                    </c:strCache>
                  </c:strRef>
                </c15:cat>
              </c15:filteredCategoryTitle>
            </c:ext>
            <c:ext xmlns:c16="http://schemas.microsoft.com/office/drawing/2014/chart" uri="{C3380CC4-5D6E-409C-BE32-E72D297353CC}">
              <c16:uniqueId val="{00000002-C0CD-DA43-80FD-7E80E3EF8415}"/>
            </c:ext>
          </c:extLst>
        </c:ser>
        <c:dLbls>
          <c:showLegendKey val="0"/>
          <c:showVal val="0"/>
          <c:showCatName val="0"/>
          <c:showSerName val="0"/>
          <c:showPercent val="0"/>
          <c:showBubbleSize val="0"/>
        </c:dLbls>
        <c:hiLowLines>
          <c:spPr>
            <a:ln>
              <a:noFill/>
            </a:ln>
          </c:spPr>
        </c:hiLowLines>
        <c:marker val="1"/>
        <c:smooth val="0"/>
        <c:axId val="96367706"/>
        <c:axId val="71591681"/>
      </c:lineChart>
      <c:catAx>
        <c:axId val="55677861"/>
        <c:scaling>
          <c:orientation val="minMax"/>
        </c:scaling>
        <c:delete val="0"/>
        <c:axPos val="b"/>
        <c:numFmt formatCode="General" sourceLinked="1"/>
        <c:majorTickMark val="none"/>
        <c:minorTickMark val="none"/>
        <c:tickLblPos val="low"/>
        <c:spPr>
          <a:ln w="9360">
            <a:noFill/>
          </a:ln>
        </c:spPr>
        <c:txPr>
          <a:bodyPr/>
          <a:lstStyle/>
          <a:p>
            <a:pPr>
              <a:defRPr sz="1000" b="0" strike="noStrike" spc="-1">
                <a:solidFill>
                  <a:srgbClr val="1F497D"/>
                </a:solidFill>
                <a:latin typeface="Calibri"/>
              </a:defRPr>
            </a:pPr>
            <a:endParaRPr lang="it-IT"/>
          </a:p>
        </c:txPr>
        <c:crossAx val="49389861"/>
        <c:crosses val="autoZero"/>
        <c:auto val="1"/>
        <c:lblAlgn val="ctr"/>
        <c:lblOffset val="100"/>
        <c:noMultiLvlLbl val="1"/>
      </c:catAx>
      <c:valAx>
        <c:axId val="49389861"/>
        <c:scaling>
          <c:orientation val="minMax"/>
        </c:scaling>
        <c:delete val="0"/>
        <c:axPos val="l"/>
        <c:majorGridlines>
          <c:spPr>
            <a:ln w="9360">
              <a:solidFill>
                <a:srgbClr val="D9D9D9"/>
              </a:solidFill>
              <a:round/>
            </a:ln>
          </c:spPr>
        </c:majorGridlines>
        <c:numFmt formatCode="#,##0\ ;\(#,##0\)" sourceLinked="0"/>
        <c:majorTickMark val="none"/>
        <c:minorTickMark val="none"/>
        <c:tickLblPos val="nextTo"/>
        <c:spPr>
          <a:ln w="9360">
            <a:noFill/>
          </a:ln>
        </c:spPr>
        <c:txPr>
          <a:bodyPr/>
          <a:lstStyle/>
          <a:p>
            <a:pPr>
              <a:defRPr sz="1000" b="0" strike="noStrike" spc="-1">
                <a:solidFill>
                  <a:srgbClr val="1F497D"/>
                </a:solidFill>
                <a:latin typeface="Calibri"/>
              </a:defRPr>
            </a:pPr>
            <a:endParaRPr lang="it-IT"/>
          </a:p>
        </c:txPr>
        <c:crossAx val="55677861"/>
        <c:crosses val="autoZero"/>
        <c:crossBetween val="between"/>
      </c:valAx>
      <c:catAx>
        <c:axId val="96367706"/>
        <c:scaling>
          <c:orientation val="minMax"/>
        </c:scaling>
        <c:delete val="1"/>
        <c:axPos val="b"/>
        <c:numFmt formatCode="General" sourceLinked="1"/>
        <c:majorTickMark val="none"/>
        <c:minorTickMark val="none"/>
        <c:tickLblPos val="low"/>
        <c:crossAx val="71591681"/>
        <c:crosses val="autoZero"/>
        <c:auto val="1"/>
        <c:lblAlgn val="ctr"/>
        <c:lblOffset val="100"/>
        <c:noMultiLvlLbl val="1"/>
      </c:catAx>
      <c:valAx>
        <c:axId val="71591681"/>
        <c:scaling>
          <c:orientation val="minMax"/>
        </c:scaling>
        <c:delete val="1"/>
        <c:axPos val="l"/>
        <c:numFmt formatCode="#,##0\ ;\(#,##0\)" sourceLinked="0"/>
        <c:majorTickMark val="none"/>
        <c:minorTickMark val="none"/>
        <c:tickLblPos val="nextTo"/>
        <c:crossAx val="96367706"/>
        <c:crosses val="autoZero"/>
        <c:crossBetween val="between"/>
      </c:valAx>
      <c:spPr>
        <a:solidFill>
          <a:srgbClr val="FFFFFF"/>
        </a:solidFill>
        <a:ln>
          <a:noFill/>
        </a:ln>
      </c:spPr>
    </c:plotArea>
    <c:legend>
      <c:legendPos val="r"/>
      <c:layout>
        <c:manualLayout>
          <c:xMode val="edge"/>
          <c:yMode val="edge"/>
          <c:x val="4.96152575178209E-2"/>
          <c:y val="0.93276960016703203"/>
          <c:w val="0.90600509866868095"/>
          <c:h val="6.7028607224890402E-2"/>
        </c:manualLayout>
      </c:layout>
      <c:overlay val="1"/>
      <c:spPr>
        <a:noFill/>
        <a:ln>
          <a:noFill/>
        </a:ln>
      </c:spPr>
      <c:txPr>
        <a:bodyPr/>
        <a:lstStyle/>
        <a:p>
          <a:pPr>
            <a:defRPr sz="1000" b="0" strike="noStrike" spc="-1">
              <a:solidFill>
                <a:srgbClr val="1F497D"/>
              </a:solidFill>
              <a:latin typeface="Calibri"/>
            </a:defRPr>
          </a:pPr>
          <a:endParaRPr lang="it-IT"/>
        </a:p>
      </c:txPr>
    </c:legend>
    <c:plotVisOnly val="1"/>
    <c:dispBlanksAs val="zero"/>
    <c:showDLblsOverMax val="1"/>
  </c:chart>
  <c:spPr>
    <a:solidFill>
      <a:srgbClr val="FFFFFF"/>
    </a:solid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c:style val="2"/>
  <c:chart>
    <c:title>
      <c:tx>
        <c:rich>
          <a:bodyPr rot="0"/>
          <a:lstStyle/>
          <a:p>
            <a:pPr>
              <a:defRPr sz="1800" b="1" strike="noStrike" spc="-1">
                <a:solidFill>
                  <a:srgbClr val="1F497D"/>
                </a:solidFill>
                <a:latin typeface="Calibri"/>
              </a:defRPr>
            </a:pPr>
            <a:r>
              <a:rPr lang="it-IT" sz="1800" b="1" strike="noStrike" spc="-1">
                <a:solidFill>
                  <a:srgbClr val="1F497D"/>
                </a:solidFill>
                <a:latin typeface="Calibri"/>
              </a:rPr>
              <a:t>Mol e PFN</a:t>
            </a:r>
          </a:p>
        </c:rich>
      </c:tx>
      <c:overlay val="0"/>
      <c:spPr>
        <a:noFill/>
        <a:ln>
          <a:noFill/>
        </a:ln>
      </c:spPr>
    </c:title>
    <c:autoTitleDeleted val="0"/>
    <c:plotArea>
      <c:layout>
        <c:manualLayout>
          <c:layoutTarget val="inner"/>
          <c:xMode val="edge"/>
          <c:yMode val="edge"/>
          <c:x val="3.6774772223008997E-2"/>
          <c:y val="0.137686450401585"/>
          <c:w val="0.94372846150214795"/>
          <c:h val="0.67967038698237203"/>
        </c:manualLayout>
      </c:layout>
      <c:barChart>
        <c:barDir val="col"/>
        <c:grouping val="clustered"/>
        <c:varyColors val="0"/>
        <c:ser>
          <c:idx val="0"/>
          <c:order val="0"/>
          <c:spPr>
            <a:solidFill>
              <a:srgbClr val="4F81BD"/>
            </a:solidFill>
            <a:ln>
              <a:noFill/>
            </a:ln>
          </c:spPr>
          <c:invertIfNegative val="0"/>
          <c:dLbls>
            <c:spPr>
              <a:noFill/>
              <a:ln>
                <a:noFill/>
              </a:ln>
              <a:effectLst/>
            </c:spPr>
            <c:txPr>
              <a:bodyPr/>
              <a:lstStyle/>
              <a:p>
                <a:pPr>
                  <a:defRPr sz="1000" b="0" strike="noStrike" spc="-1">
                    <a:solidFill>
                      <a:srgbClr val="1F497D"/>
                    </a:solidFill>
                    <a:latin typeface="Calibri"/>
                  </a:defRPr>
                </a:pPr>
                <a:endParaRPr lang="it-IT"/>
              </a:p>
            </c:tx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0</c:f>
              <c:numCache>
                <c:formatCode>General</c:formatCode>
                <c:ptCount val="5"/>
                <c:pt idx="0">
                  <c:v>24346</c:v>
                </c:pt>
                <c:pt idx="1">
                  <c:v>108950</c:v>
                </c:pt>
                <c:pt idx="2">
                  <c:v>287634</c:v>
                </c:pt>
                <c:pt idx="3">
                  <c:v>492392</c:v>
                </c:pt>
                <c:pt idx="4">
                  <c:v>686260</c:v>
                </c:pt>
              </c:numCache>
            </c:numRef>
          </c:val>
          <c:extLst>
            <c:ext xmlns:c15="http://schemas.microsoft.com/office/drawing/2012/chart" uri="{02D57815-91ED-43cb-92C2-25804820EDAC}">
              <c15:filteredSeriesTitle>
                <c15:tx>
                  <c:strRef>
                    <c:extLst>
                      <c:ext uri="{02D57815-91ED-43cb-92C2-25804820EDAC}">
                        <c15:formulaRef>
                          <c15:sqref>label 0</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5"/>
                      <c:pt idx="0">
                        <c:v>1</c:v>
                      </c:pt>
                      <c:pt idx="1">
                        <c:v>2</c:v>
                      </c:pt>
                      <c:pt idx="2">
                        <c:v>3</c:v>
                      </c:pt>
                      <c:pt idx="3">
                        <c:v>4</c:v>
                      </c:pt>
                      <c:pt idx="4">
                        <c:v>5</c:v>
                      </c:pt>
                    </c:strCache>
                  </c:strRef>
                </c15:cat>
              </c15:filteredCategoryTitle>
            </c:ext>
            <c:ext xmlns:c16="http://schemas.microsoft.com/office/drawing/2014/chart" uri="{C3380CC4-5D6E-409C-BE32-E72D297353CC}">
              <c16:uniqueId val="{00000000-7A8F-4E4F-890B-A42EC933F334}"/>
            </c:ext>
          </c:extLst>
        </c:ser>
        <c:dLbls>
          <c:showLegendKey val="0"/>
          <c:showVal val="0"/>
          <c:showCatName val="0"/>
          <c:showSerName val="0"/>
          <c:showPercent val="0"/>
          <c:showBubbleSize val="0"/>
        </c:dLbls>
        <c:gapWidth val="75"/>
        <c:overlap val="-25"/>
        <c:axId val="4328688"/>
        <c:axId val="79277070"/>
      </c:barChart>
      <c:lineChart>
        <c:grouping val="standard"/>
        <c:varyColors val="0"/>
        <c:ser>
          <c:idx val="1"/>
          <c:order val="1"/>
          <c:spPr>
            <a:ln w="38160">
              <a:solidFill>
                <a:srgbClr val="C0504D"/>
              </a:solidFill>
              <a:round/>
            </a:ln>
          </c:spPr>
          <c:marker>
            <c:symbol val="square"/>
            <c:size val="5"/>
            <c:spPr>
              <a:solidFill>
                <a:srgbClr val="C0504D"/>
              </a:solidFill>
            </c:spPr>
          </c:marker>
          <c:dPt>
            <c:idx val="1"/>
            <c:bubble3D val="0"/>
            <c:extLst>
              <c:ext xmlns:c16="http://schemas.microsoft.com/office/drawing/2014/chart" uri="{C3380CC4-5D6E-409C-BE32-E72D297353CC}">
                <c16:uniqueId val="{00000002-7A8F-4E4F-890B-A42EC933F334}"/>
              </c:ext>
            </c:extLst>
          </c:dPt>
          <c:dPt>
            <c:idx val="2"/>
            <c:bubble3D val="0"/>
            <c:extLst>
              <c:ext xmlns:c16="http://schemas.microsoft.com/office/drawing/2014/chart" uri="{C3380CC4-5D6E-409C-BE32-E72D297353CC}">
                <c16:uniqueId val="{00000004-7A8F-4E4F-890B-A42EC933F334}"/>
              </c:ext>
            </c:extLst>
          </c:dPt>
          <c:dLbls>
            <c:dLbl>
              <c:idx val="1"/>
              <c:spPr/>
              <c:txPr>
                <a:bodyPr/>
                <a:lstStyle/>
                <a:p>
                  <a:pPr>
                    <a:defRPr sz="1000" b="0" strike="noStrike" spc="-1">
                      <a:solidFill>
                        <a:srgbClr val="1F497D"/>
                      </a:solidFill>
                      <a:latin typeface="Calibri"/>
                    </a:defRPr>
                  </a:pPr>
                  <a:endParaRPr lang="it-IT"/>
                </a:p>
              </c:txPr>
              <c:dLblPos val="r"/>
              <c:showLegendKey val="0"/>
              <c:showVal val="0"/>
              <c:showCatName val="0"/>
              <c:showSerName val="0"/>
              <c:showPercent val="0"/>
              <c:showBubbleSize val="1"/>
              <c:extLst>
                <c:ext xmlns:c16="http://schemas.microsoft.com/office/drawing/2014/chart" uri="{C3380CC4-5D6E-409C-BE32-E72D297353CC}">
                  <c16:uniqueId val="{00000002-7A8F-4E4F-890B-A42EC933F334}"/>
                </c:ext>
              </c:extLst>
            </c:dLbl>
            <c:dLbl>
              <c:idx val="2"/>
              <c:spPr/>
              <c:txPr>
                <a:bodyPr/>
                <a:lstStyle/>
                <a:p>
                  <a:pPr>
                    <a:defRPr sz="1000" b="0" strike="noStrike" spc="-1">
                      <a:solidFill>
                        <a:srgbClr val="1F497D"/>
                      </a:solidFill>
                      <a:latin typeface="Calibri"/>
                    </a:defRPr>
                  </a:pPr>
                  <a:endParaRPr lang="it-IT"/>
                </a:p>
              </c:txPr>
              <c:dLblPos val="r"/>
              <c:showLegendKey val="0"/>
              <c:showVal val="0"/>
              <c:showCatName val="0"/>
              <c:showSerName val="0"/>
              <c:showPercent val="0"/>
              <c:showBubbleSize val="1"/>
              <c:extLst>
                <c:ext xmlns:c16="http://schemas.microsoft.com/office/drawing/2014/chart" uri="{C3380CC4-5D6E-409C-BE32-E72D297353CC}">
                  <c16:uniqueId val="{00000004-7A8F-4E4F-890B-A42EC933F334}"/>
                </c:ext>
              </c:extLst>
            </c:dLbl>
            <c:spPr>
              <a:noFill/>
              <a:ln>
                <a:noFill/>
              </a:ln>
              <a:effectLst/>
            </c:spPr>
            <c:txPr>
              <a:bodyPr/>
              <a:lstStyle/>
              <a:p>
                <a:pPr>
                  <a:defRPr sz="1000" b="0" strike="noStrike" spc="-1">
                    <a:solidFill>
                      <a:srgbClr val="1F497D"/>
                    </a:solidFill>
                    <a:latin typeface="Calibri"/>
                  </a:defRPr>
                </a:pPr>
                <a:endParaRPr lang="it-IT"/>
              </a:p>
            </c:tx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1</c:f>
              <c:numCache>
                <c:formatCode>General</c:formatCode>
                <c:ptCount val="5"/>
                <c:pt idx="0">
                  <c:v>163705</c:v>
                </c:pt>
                <c:pt idx="1">
                  <c:v>217666</c:v>
                </c:pt>
                <c:pt idx="2">
                  <c:v>28717.2530792826</c:v>
                </c:pt>
                <c:pt idx="3">
                  <c:v>-334865.21073521802</c:v>
                </c:pt>
                <c:pt idx="4">
                  <c:v>-682756.49203123397</c:v>
                </c:pt>
              </c:numCache>
            </c:numRef>
          </c:val>
          <c:smooth val="0"/>
          <c:extLst>
            <c:ext xmlns:c15="http://schemas.microsoft.com/office/drawing/2012/chart" uri="{02D57815-91ED-43cb-92C2-25804820EDAC}">
              <c15:filteredSeriesTitle>
                <c15:tx>
                  <c:strRef>
                    <c:extLst>
                      <c:ext uri="{02D57815-91ED-43cb-92C2-25804820EDAC}">
                        <c15:formulaRef>
                          <c15:sqref>label 1</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5"/>
                      <c:pt idx="0">
                        <c:v>1</c:v>
                      </c:pt>
                      <c:pt idx="1">
                        <c:v>2</c:v>
                      </c:pt>
                      <c:pt idx="2">
                        <c:v>3</c:v>
                      </c:pt>
                      <c:pt idx="3">
                        <c:v>4</c:v>
                      </c:pt>
                      <c:pt idx="4">
                        <c:v>5</c:v>
                      </c:pt>
                    </c:strCache>
                  </c:strRef>
                </c15:cat>
              </c15:filteredCategoryTitle>
            </c:ext>
            <c:ext xmlns:c16="http://schemas.microsoft.com/office/drawing/2014/chart" uri="{C3380CC4-5D6E-409C-BE32-E72D297353CC}">
              <c16:uniqueId val="{00000005-7A8F-4E4F-890B-A42EC933F334}"/>
            </c:ext>
          </c:extLst>
        </c:ser>
        <c:dLbls>
          <c:showLegendKey val="0"/>
          <c:showVal val="0"/>
          <c:showCatName val="0"/>
          <c:showSerName val="0"/>
          <c:showPercent val="0"/>
          <c:showBubbleSize val="0"/>
        </c:dLbls>
        <c:hiLowLines>
          <c:spPr>
            <a:ln>
              <a:noFill/>
            </a:ln>
          </c:spPr>
        </c:hiLowLines>
        <c:marker val="1"/>
        <c:smooth val="0"/>
        <c:axId val="72208295"/>
        <c:axId val="59519236"/>
      </c:lineChart>
      <c:catAx>
        <c:axId val="4328688"/>
        <c:scaling>
          <c:orientation val="minMax"/>
        </c:scaling>
        <c:delete val="0"/>
        <c:axPos val="b"/>
        <c:numFmt formatCode="General" sourceLinked="1"/>
        <c:majorTickMark val="none"/>
        <c:minorTickMark val="none"/>
        <c:tickLblPos val="low"/>
        <c:spPr>
          <a:ln w="9360">
            <a:noFill/>
          </a:ln>
        </c:spPr>
        <c:txPr>
          <a:bodyPr/>
          <a:lstStyle/>
          <a:p>
            <a:pPr>
              <a:defRPr sz="1000" b="0" strike="noStrike" spc="-1">
                <a:solidFill>
                  <a:srgbClr val="1F497D"/>
                </a:solidFill>
                <a:latin typeface="Calibri"/>
              </a:defRPr>
            </a:pPr>
            <a:endParaRPr lang="it-IT"/>
          </a:p>
        </c:txPr>
        <c:crossAx val="79277070"/>
        <c:crosses val="autoZero"/>
        <c:auto val="1"/>
        <c:lblAlgn val="ctr"/>
        <c:lblOffset val="100"/>
        <c:noMultiLvlLbl val="1"/>
      </c:catAx>
      <c:valAx>
        <c:axId val="79277070"/>
        <c:scaling>
          <c:orientation val="minMax"/>
        </c:scaling>
        <c:delete val="0"/>
        <c:axPos val="l"/>
        <c:majorGridlines>
          <c:spPr>
            <a:ln w="9360">
              <a:solidFill>
                <a:srgbClr val="D9D9D9"/>
              </a:solidFill>
              <a:round/>
            </a:ln>
          </c:spPr>
        </c:majorGridlines>
        <c:numFmt formatCode="#,##0" sourceLinked="0"/>
        <c:majorTickMark val="none"/>
        <c:minorTickMark val="none"/>
        <c:tickLblPos val="nextTo"/>
        <c:spPr>
          <a:ln w="9360">
            <a:noFill/>
          </a:ln>
        </c:spPr>
        <c:txPr>
          <a:bodyPr/>
          <a:lstStyle/>
          <a:p>
            <a:pPr>
              <a:defRPr sz="1000" b="0" strike="noStrike" spc="-1">
                <a:solidFill>
                  <a:srgbClr val="1F497D"/>
                </a:solidFill>
                <a:latin typeface="Calibri"/>
              </a:defRPr>
            </a:pPr>
            <a:endParaRPr lang="it-IT"/>
          </a:p>
        </c:txPr>
        <c:crossAx val="4328688"/>
        <c:crosses val="autoZero"/>
        <c:crossBetween val="between"/>
      </c:valAx>
      <c:catAx>
        <c:axId val="72208295"/>
        <c:scaling>
          <c:orientation val="minMax"/>
        </c:scaling>
        <c:delete val="1"/>
        <c:axPos val="b"/>
        <c:numFmt formatCode="General" sourceLinked="1"/>
        <c:majorTickMark val="none"/>
        <c:minorTickMark val="none"/>
        <c:tickLblPos val="low"/>
        <c:crossAx val="59519236"/>
        <c:crosses val="autoZero"/>
        <c:auto val="1"/>
        <c:lblAlgn val="ctr"/>
        <c:lblOffset val="100"/>
        <c:noMultiLvlLbl val="1"/>
      </c:catAx>
      <c:valAx>
        <c:axId val="59519236"/>
        <c:scaling>
          <c:orientation val="minMax"/>
        </c:scaling>
        <c:delete val="1"/>
        <c:axPos val="l"/>
        <c:numFmt formatCode="#,##0" sourceLinked="0"/>
        <c:majorTickMark val="none"/>
        <c:minorTickMark val="none"/>
        <c:tickLblPos val="nextTo"/>
        <c:crossAx val="72208295"/>
        <c:crosses val="autoZero"/>
        <c:crossBetween val="between"/>
      </c:valAx>
      <c:spPr>
        <a:solidFill>
          <a:srgbClr val="FFFFFF"/>
        </a:solidFill>
        <a:ln>
          <a:noFill/>
        </a:ln>
      </c:spPr>
    </c:plotArea>
    <c:legend>
      <c:legendPos val="r"/>
      <c:layout>
        <c:manualLayout>
          <c:xMode val="edge"/>
          <c:yMode val="edge"/>
          <c:x val="0.16437709484020199"/>
          <c:y val="0.93282570147074195"/>
          <c:w val="0.70116136342177304"/>
          <c:h val="6.6972668474859207E-2"/>
        </c:manualLayout>
      </c:layout>
      <c:overlay val="1"/>
      <c:spPr>
        <a:noFill/>
        <a:ln>
          <a:noFill/>
        </a:ln>
      </c:spPr>
      <c:txPr>
        <a:bodyPr/>
        <a:lstStyle/>
        <a:p>
          <a:pPr>
            <a:defRPr sz="1000" b="0" strike="noStrike" spc="-1">
              <a:solidFill>
                <a:srgbClr val="1F497D"/>
              </a:solidFill>
              <a:latin typeface="Calibri"/>
            </a:defRPr>
          </a:pPr>
          <a:endParaRPr lang="it-IT"/>
        </a:p>
      </c:txPr>
    </c:legend>
    <c:plotVisOnly val="1"/>
    <c:dispBlanksAs val="zero"/>
    <c:showDLblsOverMax val="1"/>
  </c:chart>
  <c:spPr>
    <a:solidFill>
      <a:srgbClr val="FFFFFF"/>
    </a:solid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c:style val="2"/>
  <c:chart>
    <c:autoTitleDeleted val="1"/>
    <c:plotArea>
      <c:layout>
        <c:manualLayout>
          <c:layoutTarget val="inner"/>
          <c:xMode val="edge"/>
          <c:yMode val="edge"/>
          <c:x val="8.0604030201510093E-2"/>
          <c:y val="2.94352690463506E-2"/>
          <c:w val="0.899894994749737"/>
          <c:h val="0.75266382525306297"/>
        </c:manualLayout>
      </c:layout>
      <c:barChart>
        <c:barDir val="col"/>
        <c:grouping val="clustered"/>
        <c:varyColors val="0"/>
        <c:ser>
          <c:idx val="0"/>
          <c:order val="0"/>
          <c:spPr>
            <a:solidFill>
              <a:srgbClr val="4F81BD"/>
            </a:solidFill>
            <a:ln>
              <a:noFill/>
            </a:ln>
          </c:spPr>
          <c:invertIfNegative val="0"/>
          <c:dLbls>
            <c:spPr>
              <a:noFill/>
              <a:ln>
                <a:noFill/>
              </a:ln>
              <a:effectLst/>
            </c:spPr>
            <c:txPr>
              <a:bodyPr/>
              <a:lstStyle/>
              <a:p>
                <a:pPr>
                  <a:defRPr sz="1000" b="0" strike="noStrike" spc="-1">
                    <a:solidFill>
                      <a:srgbClr val="1F497D"/>
                    </a:solidFill>
                    <a:latin typeface="Calibri"/>
                  </a:defRPr>
                </a:pPr>
                <a:endParaRPr lang="it-IT"/>
              </a:p>
            </c:tx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0</c:f>
              <c:numCache>
                <c:formatCode>General</c:formatCode>
                <c:ptCount val="6"/>
                <c:pt idx="0">
                  <c:v>-8.7919695396330901E-3</c:v>
                </c:pt>
                <c:pt idx="1">
                  <c:v>6.7989353980159706E-2</c:v>
                </c:pt>
                <c:pt idx="2">
                  <c:v>0.12151325086494399</c:v>
                </c:pt>
                <c:pt idx="3">
                  <c:v>0.35777650478533002</c:v>
                </c:pt>
                <c:pt idx="4">
                  <c:v>0.40823097195604102</c:v>
                </c:pt>
                <c:pt idx="5">
                  <c:v>0.37120198423079198</c:v>
                </c:pt>
              </c:numCache>
            </c:numRef>
          </c:val>
          <c:extLst>
            <c:ext xmlns:c15="http://schemas.microsoft.com/office/drawing/2012/chart" uri="{02D57815-91ED-43cb-92C2-25804820EDAC}">
              <c15:filteredSeriesTitle>
                <c15:tx>
                  <c:strRef>
                    <c:extLst>
                      <c:ext uri="{02D57815-91ED-43cb-92C2-25804820EDAC}">
                        <c15:formulaRef>
                          <c15:sqref>label 0</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6"/>
                      <c:pt idx="0">
                        <c:v>1</c:v>
                      </c:pt>
                      <c:pt idx="1">
                        <c:v>2</c:v>
                      </c:pt>
                      <c:pt idx="2">
                        <c:v>3</c:v>
                      </c:pt>
                      <c:pt idx="3">
                        <c:v>4</c:v>
                      </c:pt>
                      <c:pt idx="4">
                        <c:v>5</c:v>
                      </c:pt>
                      <c:pt idx="5">
                        <c:v>6</c:v>
                      </c:pt>
                    </c:strCache>
                  </c:strRef>
                </c15:cat>
              </c15:filteredCategoryTitle>
            </c:ext>
            <c:ext xmlns:c16="http://schemas.microsoft.com/office/drawing/2014/chart" uri="{C3380CC4-5D6E-409C-BE32-E72D297353CC}">
              <c16:uniqueId val="{00000000-75C1-6542-AC71-7BD0DE2D96F2}"/>
            </c:ext>
          </c:extLst>
        </c:ser>
        <c:dLbls>
          <c:showLegendKey val="0"/>
          <c:showVal val="0"/>
          <c:showCatName val="0"/>
          <c:showSerName val="0"/>
          <c:showPercent val="0"/>
          <c:showBubbleSize val="0"/>
        </c:dLbls>
        <c:gapWidth val="75"/>
        <c:overlap val="-25"/>
        <c:axId val="42011889"/>
        <c:axId val="51507523"/>
      </c:barChart>
      <c:catAx>
        <c:axId val="42011889"/>
        <c:scaling>
          <c:orientation val="minMax"/>
        </c:scaling>
        <c:delete val="0"/>
        <c:axPos val="b"/>
        <c:numFmt formatCode="General" sourceLinked="1"/>
        <c:majorTickMark val="none"/>
        <c:minorTickMark val="none"/>
        <c:tickLblPos val="low"/>
        <c:spPr>
          <a:ln w="9360">
            <a:noFill/>
          </a:ln>
        </c:spPr>
        <c:txPr>
          <a:bodyPr/>
          <a:lstStyle/>
          <a:p>
            <a:pPr>
              <a:defRPr sz="1000" b="0" strike="noStrike" spc="-1">
                <a:solidFill>
                  <a:srgbClr val="1F497D"/>
                </a:solidFill>
                <a:latin typeface="Calibri"/>
              </a:defRPr>
            </a:pPr>
            <a:endParaRPr lang="it-IT"/>
          </a:p>
        </c:txPr>
        <c:crossAx val="51507523"/>
        <c:crosses val="autoZero"/>
        <c:auto val="1"/>
        <c:lblAlgn val="ctr"/>
        <c:lblOffset val="100"/>
        <c:noMultiLvlLbl val="1"/>
      </c:catAx>
      <c:valAx>
        <c:axId val="51507523"/>
        <c:scaling>
          <c:orientation val="minMax"/>
        </c:scaling>
        <c:delete val="0"/>
        <c:axPos val="l"/>
        <c:majorGridlines>
          <c:spPr>
            <a:ln w="9360">
              <a:solidFill>
                <a:srgbClr val="D9D9D9"/>
              </a:solidFill>
              <a:round/>
            </a:ln>
          </c:spPr>
        </c:majorGridlines>
        <c:numFmt formatCode="0.0%" sourceLinked="0"/>
        <c:majorTickMark val="none"/>
        <c:minorTickMark val="none"/>
        <c:tickLblPos val="nextTo"/>
        <c:spPr>
          <a:ln w="9360">
            <a:noFill/>
          </a:ln>
        </c:spPr>
        <c:txPr>
          <a:bodyPr/>
          <a:lstStyle/>
          <a:p>
            <a:pPr>
              <a:defRPr sz="1000" b="0" strike="noStrike" spc="-1">
                <a:solidFill>
                  <a:srgbClr val="1F497D"/>
                </a:solidFill>
                <a:latin typeface="Calibri"/>
              </a:defRPr>
            </a:pPr>
            <a:endParaRPr lang="it-IT"/>
          </a:p>
        </c:txPr>
        <c:crossAx val="42011889"/>
        <c:crosses val="autoZero"/>
        <c:crossBetween val="between"/>
      </c:valAx>
      <c:spPr>
        <a:solidFill>
          <a:srgbClr val="FFFFFF"/>
        </a:solidFill>
        <a:ln>
          <a:noFill/>
        </a:ln>
      </c:spPr>
    </c:plotArea>
    <c:legend>
      <c:legendPos val="r"/>
      <c:layout>
        <c:manualLayout>
          <c:xMode val="edge"/>
          <c:yMode val="edge"/>
          <c:x val="0.43467173358667899"/>
          <c:y val="0.90689930740543401"/>
          <c:w val="0.12251225122512301"/>
          <c:h val="8.3255628080458194E-2"/>
        </c:manualLayout>
      </c:layout>
      <c:overlay val="1"/>
      <c:spPr>
        <a:noFill/>
        <a:ln>
          <a:noFill/>
        </a:ln>
      </c:spPr>
      <c:txPr>
        <a:bodyPr/>
        <a:lstStyle/>
        <a:p>
          <a:pPr>
            <a:defRPr sz="1000" b="0" strike="noStrike" spc="-1">
              <a:solidFill>
                <a:srgbClr val="1F497D"/>
              </a:solidFill>
              <a:latin typeface="Calibri"/>
            </a:defRPr>
          </a:pPr>
          <a:endParaRPr lang="it-IT"/>
        </a:p>
      </c:txPr>
    </c:legend>
    <c:plotVisOnly val="1"/>
    <c:dispBlanksAs val="gap"/>
    <c:showDLblsOverMax val="1"/>
  </c:chart>
  <c:spPr>
    <a:solidFill>
      <a:srgbClr val="FFFFFF"/>
    </a:solid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c:style val="2"/>
  <c:chart>
    <c:autoTitleDeleted val="1"/>
    <c:plotArea>
      <c:layout/>
      <c:barChart>
        <c:barDir val="col"/>
        <c:grouping val="clustered"/>
        <c:varyColors val="0"/>
        <c:ser>
          <c:idx val="0"/>
          <c:order val="0"/>
          <c:spPr>
            <a:solidFill>
              <a:srgbClr val="4F81BD"/>
            </a:solidFill>
            <a:ln>
              <a:noFill/>
            </a:ln>
          </c:spPr>
          <c:invertIfNegative val="0"/>
          <c:dLbls>
            <c:spPr>
              <a:noFill/>
              <a:ln>
                <a:noFill/>
              </a:ln>
              <a:effectLst/>
            </c:spPr>
            <c:txPr>
              <a:bodyPr/>
              <a:lstStyle/>
              <a:p>
                <a:pPr>
                  <a:defRPr sz="1000" b="0" strike="noStrike" spc="-1">
                    <a:solidFill>
                      <a:srgbClr val="1F497D"/>
                    </a:solidFill>
                    <a:latin typeface="Calibri"/>
                  </a:defRPr>
                </a:pPr>
                <a:endParaRPr lang="it-IT"/>
              </a:p>
            </c:tx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0</c:f>
              <c:numCache>
                <c:formatCode>General</c:formatCode>
                <c:ptCount val="6"/>
                <c:pt idx="0">
                  <c:v>-4.26516827119603E-2</c:v>
                </c:pt>
                <c:pt idx="1">
                  <c:v>-4.5620239980905697E-2</c:v>
                </c:pt>
                <c:pt idx="2">
                  <c:v>4.3282013231929803E-2</c:v>
                </c:pt>
                <c:pt idx="3">
                  <c:v>0.20891016770419299</c:v>
                </c:pt>
                <c:pt idx="4">
                  <c:v>0.27051547460409803</c:v>
                </c:pt>
                <c:pt idx="5">
                  <c:v>0.28204203922044802</c:v>
                </c:pt>
              </c:numCache>
            </c:numRef>
          </c:val>
          <c:extLst>
            <c:ext xmlns:c15="http://schemas.microsoft.com/office/drawing/2012/chart" uri="{02D57815-91ED-43cb-92C2-25804820EDAC}">
              <c15:filteredSeriesTitle>
                <c15:tx>
                  <c:strRef>
                    <c:extLst>
                      <c:ext uri="{02D57815-91ED-43cb-92C2-25804820EDAC}">
                        <c15:formulaRef>
                          <c15:sqref>label 0</c15:sqref>
                        </c15:formulaRef>
                      </c:ext>
                    </c:extLst>
                    <c:strCache>
                      <c:ptCount val="1"/>
                    </c:strCache>
                  </c:strRef>
                </c15:tx>
              </c15:filteredSeriesTitle>
            </c:ext>
            <c:ext xmlns:c15="http://schemas.microsoft.com/office/drawing/2012/chart" uri="{02D57815-91ED-43cb-92C2-25804820EDAC}">
              <c15:filteredCategoryTitle>
                <c15:cat>
                  <c:strRef>
                    <c:extLst>
                      <c:ext uri="{02D57815-91ED-43cb-92C2-25804820EDAC}">
                        <c15:formulaRef>
                          <c15:sqref>categories</c15:sqref>
                        </c15:formulaRef>
                      </c:ext>
                    </c:extLst>
                    <c:strCache>
                      <c:ptCount val="6"/>
                      <c:pt idx="0">
                        <c:v>1</c:v>
                      </c:pt>
                      <c:pt idx="1">
                        <c:v>2</c:v>
                      </c:pt>
                      <c:pt idx="2">
                        <c:v>3</c:v>
                      </c:pt>
                      <c:pt idx="3">
                        <c:v>4</c:v>
                      </c:pt>
                      <c:pt idx="4">
                        <c:v>5</c:v>
                      </c:pt>
                      <c:pt idx="5">
                        <c:v>6</c:v>
                      </c:pt>
                    </c:strCache>
                  </c:strRef>
                </c15:cat>
              </c15:filteredCategoryTitle>
            </c:ext>
            <c:ext xmlns:c16="http://schemas.microsoft.com/office/drawing/2014/chart" uri="{C3380CC4-5D6E-409C-BE32-E72D297353CC}">
              <c16:uniqueId val="{00000000-1927-6B4F-A74B-756E891FFF72}"/>
            </c:ext>
          </c:extLst>
        </c:ser>
        <c:dLbls>
          <c:showLegendKey val="0"/>
          <c:showVal val="0"/>
          <c:showCatName val="0"/>
          <c:showSerName val="0"/>
          <c:showPercent val="0"/>
          <c:showBubbleSize val="0"/>
        </c:dLbls>
        <c:gapWidth val="75"/>
        <c:overlap val="-25"/>
        <c:axId val="52005122"/>
        <c:axId val="3083496"/>
      </c:barChart>
      <c:catAx>
        <c:axId val="52005122"/>
        <c:scaling>
          <c:orientation val="minMax"/>
        </c:scaling>
        <c:delete val="0"/>
        <c:axPos val="b"/>
        <c:numFmt formatCode="General" sourceLinked="1"/>
        <c:majorTickMark val="none"/>
        <c:minorTickMark val="none"/>
        <c:tickLblPos val="low"/>
        <c:spPr>
          <a:ln w="9360">
            <a:noFill/>
          </a:ln>
        </c:spPr>
        <c:txPr>
          <a:bodyPr/>
          <a:lstStyle/>
          <a:p>
            <a:pPr>
              <a:defRPr sz="1000" b="0" strike="noStrike" spc="-1">
                <a:solidFill>
                  <a:srgbClr val="1F497D"/>
                </a:solidFill>
                <a:latin typeface="Calibri"/>
              </a:defRPr>
            </a:pPr>
            <a:endParaRPr lang="it-IT"/>
          </a:p>
        </c:txPr>
        <c:crossAx val="3083496"/>
        <c:crosses val="autoZero"/>
        <c:auto val="1"/>
        <c:lblAlgn val="ctr"/>
        <c:lblOffset val="100"/>
        <c:noMultiLvlLbl val="1"/>
      </c:catAx>
      <c:valAx>
        <c:axId val="3083496"/>
        <c:scaling>
          <c:orientation val="minMax"/>
        </c:scaling>
        <c:delete val="0"/>
        <c:axPos val="l"/>
        <c:majorGridlines>
          <c:spPr>
            <a:ln w="9360">
              <a:solidFill>
                <a:srgbClr val="D9D9D9"/>
              </a:solidFill>
              <a:round/>
            </a:ln>
          </c:spPr>
        </c:majorGridlines>
        <c:numFmt formatCode="0.0%" sourceLinked="0"/>
        <c:majorTickMark val="none"/>
        <c:minorTickMark val="none"/>
        <c:tickLblPos val="nextTo"/>
        <c:spPr>
          <a:ln w="9360">
            <a:noFill/>
          </a:ln>
        </c:spPr>
        <c:txPr>
          <a:bodyPr/>
          <a:lstStyle/>
          <a:p>
            <a:pPr>
              <a:defRPr sz="1000" b="0" strike="noStrike" spc="-1">
                <a:solidFill>
                  <a:srgbClr val="1F497D"/>
                </a:solidFill>
                <a:latin typeface="Calibri"/>
              </a:defRPr>
            </a:pPr>
            <a:endParaRPr lang="it-IT"/>
          </a:p>
        </c:txPr>
        <c:crossAx val="52005122"/>
        <c:crosses val="autoZero"/>
        <c:crossBetween val="between"/>
      </c:valAx>
      <c:spPr>
        <a:solidFill>
          <a:srgbClr val="FFFFFF"/>
        </a:solidFill>
        <a:ln>
          <a:noFill/>
        </a:ln>
      </c:spPr>
    </c:plotArea>
    <c:legend>
      <c:legendPos val="r"/>
      <c:layout>
        <c:manualLayout>
          <c:xMode val="edge"/>
          <c:yMode val="edge"/>
          <c:x val="0.46057302865143301"/>
          <c:y val="0.91492734478203397"/>
          <c:w val="9.2809280928092805E-2"/>
          <c:h val="8.4951776985070698E-2"/>
        </c:manualLayout>
      </c:layout>
      <c:overlay val="1"/>
      <c:spPr>
        <a:noFill/>
        <a:ln>
          <a:noFill/>
        </a:ln>
      </c:spPr>
      <c:txPr>
        <a:bodyPr/>
        <a:lstStyle/>
        <a:p>
          <a:pPr>
            <a:defRPr sz="1000" b="0" strike="noStrike" spc="-1">
              <a:solidFill>
                <a:srgbClr val="1F497D"/>
              </a:solidFill>
              <a:latin typeface="Calibri"/>
            </a:defRPr>
          </a:pPr>
          <a:endParaRPr lang="it-IT"/>
        </a:p>
      </c:txPr>
    </c:legend>
    <c:plotVisOnly val="1"/>
    <c:dispBlanksAs val="gap"/>
    <c:showDLblsOverMax val="1"/>
  </c:chart>
  <c:spPr>
    <a:solidFill>
      <a:srgbClr val="FFFFFF"/>
    </a:solid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chart" Target="../charts/chart12.xml"/><Relationship Id="rId13" Type="http://schemas.openxmlformats.org/officeDocument/2006/relationships/chart" Target="../charts/chart17.xml"/><Relationship Id="rId3" Type="http://schemas.openxmlformats.org/officeDocument/2006/relationships/chart" Target="../charts/chart7.xml"/><Relationship Id="rId7" Type="http://schemas.openxmlformats.org/officeDocument/2006/relationships/chart" Target="../charts/chart11.xml"/><Relationship Id="rId12" Type="http://schemas.openxmlformats.org/officeDocument/2006/relationships/chart" Target="../charts/chart16.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11" Type="http://schemas.openxmlformats.org/officeDocument/2006/relationships/chart" Target="../charts/chart15.xml"/><Relationship Id="rId5" Type="http://schemas.openxmlformats.org/officeDocument/2006/relationships/chart" Target="../charts/chart9.xml"/><Relationship Id="rId15" Type="http://schemas.openxmlformats.org/officeDocument/2006/relationships/chart" Target="../charts/chart19.xml"/><Relationship Id="rId10" Type="http://schemas.openxmlformats.org/officeDocument/2006/relationships/chart" Target="../charts/chart14.xml"/><Relationship Id="rId4" Type="http://schemas.openxmlformats.org/officeDocument/2006/relationships/chart" Target="../charts/chart8.xml"/><Relationship Id="rId9" Type="http://schemas.openxmlformats.org/officeDocument/2006/relationships/chart" Target="../charts/chart13.xml"/><Relationship Id="rId14"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 Id="rId4" Type="http://schemas.openxmlformats.org/officeDocument/2006/relationships/chart" Target="../charts/chart23.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4" Type="http://schemas.openxmlformats.org/officeDocument/2006/relationships/chart" Target="../charts/chart27.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152280</xdr:colOff>
      <xdr:row>0</xdr:row>
      <xdr:rowOff>133200</xdr:rowOff>
    </xdr:from>
    <xdr:to>
      <xdr:col>1</xdr:col>
      <xdr:colOff>1230480</xdr:colOff>
      <xdr:row>1</xdr:row>
      <xdr:rowOff>478080</xdr:rowOff>
    </xdr:to>
    <xdr:pic>
      <xdr:nvPicPr>
        <xdr:cNvPr id="2" name="Immagin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152280" y="133200"/>
          <a:ext cx="1266120" cy="125928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26</xdr:col>
      <xdr:colOff>264600</xdr:colOff>
      <xdr:row>15</xdr:row>
      <xdr:rowOff>42480</xdr:rowOff>
    </xdr:from>
    <xdr:to>
      <xdr:col>35</xdr:col>
      <xdr:colOff>129600</xdr:colOff>
      <xdr:row>24</xdr:row>
      <xdr:rowOff>312840</xdr:rowOff>
    </xdr:to>
    <xdr:graphicFrame macro="">
      <xdr:nvGraphicFramePr>
        <xdr:cNvPr id="9" name="Grafico 11">
          <a:extLst>
            <a:ext uri="{FF2B5EF4-FFF2-40B4-BE49-F238E27FC236}">
              <a16:creationId xmlns:a16="http://schemas.microsoft.com/office/drawing/2014/main" id="{00000000-0008-0000-0F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26</xdr:col>
      <xdr:colOff>209520</xdr:colOff>
      <xdr:row>25</xdr:row>
      <xdr:rowOff>231840</xdr:rowOff>
    </xdr:from>
    <xdr:to>
      <xdr:col>35</xdr:col>
      <xdr:colOff>74520</xdr:colOff>
      <xdr:row>38</xdr:row>
      <xdr:rowOff>183960</xdr:rowOff>
    </xdr:to>
    <xdr:graphicFrame macro="">
      <xdr:nvGraphicFramePr>
        <xdr:cNvPr id="10" name="Grafico 13">
          <a:extLst>
            <a:ext uri="{FF2B5EF4-FFF2-40B4-BE49-F238E27FC236}">
              <a16:creationId xmlns:a16="http://schemas.microsoft.com/office/drawing/2014/main" id="{00000000-0008-0000-0F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26</xdr:col>
      <xdr:colOff>312120</xdr:colOff>
      <xdr:row>39</xdr:row>
      <xdr:rowOff>182160</xdr:rowOff>
    </xdr:from>
    <xdr:to>
      <xdr:col>35</xdr:col>
      <xdr:colOff>177120</xdr:colOff>
      <xdr:row>53</xdr:row>
      <xdr:rowOff>124920</xdr:rowOff>
    </xdr:to>
    <xdr:graphicFrame macro="">
      <xdr:nvGraphicFramePr>
        <xdr:cNvPr id="11" name="Grafico 15">
          <a:extLst>
            <a:ext uri="{FF2B5EF4-FFF2-40B4-BE49-F238E27FC236}">
              <a16:creationId xmlns:a16="http://schemas.microsoft.com/office/drawing/2014/main" id="{00000000-0008-0000-0F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13</xdr:col>
      <xdr:colOff>286920</xdr:colOff>
      <xdr:row>4</xdr:row>
      <xdr:rowOff>42480</xdr:rowOff>
    </xdr:from>
    <xdr:to>
      <xdr:col>13</xdr:col>
      <xdr:colOff>7486200</xdr:colOff>
      <xdr:row>13</xdr:row>
      <xdr:rowOff>341640</xdr:rowOff>
    </xdr:to>
    <xdr:graphicFrame macro="">
      <xdr:nvGraphicFramePr>
        <xdr:cNvPr id="12" name="Grafico 16">
          <a:extLst>
            <a:ext uri="{FF2B5EF4-FFF2-40B4-BE49-F238E27FC236}">
              <a16:creationId xmlns:a16="http://schemas.microsoft.com/office/drawing/2014/main" id="{00000000-0008-0000-0F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13</xdr:col>
      <xdr:colOff>285840</xdr:colOff>
      <xdr:row>13</xdr:row>
      <xdr:rowOff>243360</xdr:rowOff>
    </xdr:from>
    <xdr:to>
      <xdr:col>13</xdr:col>
      <xdr:colOff>7485120</xdr:colOff>
      <xdr:row>23</xdr:row>
      <xdr:rowOff>75600</xdr:rowOff>
    </xdr:to>
    <xdr:graphicFrame macro="">
      <xdr:nvGraphicFramePr>
        <xdr:cNvPr id="13" name="Grafico 17">
          <a:extLst>
            <a:ext uri="{FF2B5EF4-FFF2-40B4-BE49-F238E27FC236}">
              <a16:creationId xmlns:a16="http://schemas.microsoft.com/office/drawing/2014/main" id="{00000000-0008-0000-0F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12</xdr:col>
      <xdr:colOff>938880</xdr:colOff>
      <xdr:row>23</xdr:row>
      <xdr:rowOff>51840</xdr:rowOff>
    </xdr:from>
    <xdr:to>
      <xdr:col>13</xdr:col>
      <xdr:colOff>7185600</xdr:colOff>
      <xdr:row>33</xdr:row>
      <xdr:rowOff>141120</xdr:rowOff>
    </xdr:to>
    <xdr:graphicFrame macro="">
      <xdr:nvGraphicFramePr>
        <xdr:cNvPr id="14" name="Grafico 18">
          <a:extLst>
            <a:ext uri="{FF2B5EF4-FFF2-40B4-BE49-F238E27FC236}">
              <a16:creationId xmlns:a16="http://schemas.microsoft.com/office/drawing/2014/main" id="{00000000-0008-0000-0F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13</xdr:col>
      <xdr:colOff>338760</xdr:colOff>
      <xdr:row>33</xdr:row>
      <xdr:rowOff>63360</xdr:rowOff>
    </xdr:from>
    <xdr:to>
      <xdr:col>13</xdr:col>
      <xdr:colOff>7538040</xdr:colOff>
      <xdr:row>43</xdr:row>
      <xdr:rowOff>162360</xdr:rowOff>
    </xdr:to>
    <xdr:graphicFrame macro="">
      <xdr:nvGraphicFramePr>
        <xdr:cNvPr id="15" name="Grafico 19">
          <a:extLst>
            <a:ext uri="{FF2B5EF4-FFF2-40B4-BE49-F238E27FC236}">
              <a16:creationId xmlns:a16="http://schemas.microsoft.com/office/drawing/2014/main" id="{00000000-0008-0000-0F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26</xdr:col>
      <xdr:colOff>285840</xdr:colOff>
      <xdr:row>63</xdr:row>
      <xdr:rowOff>307080</xdr:rowOff>
    </xdr:from>
    <xdr:to>
      <xdr:col>35</xdr:col>
      <xdr:colOff>150840</xdr:colOff>
      <xdr:row>74</xdr:row>
      <xdr:rowOff>72720</xdr:rowOff>
    </xdr:to>
    <xdr:graphicFrame macro="">
      <xdr:nvGraphicFramePr>
        <xdr:cNvPr id="16" name="Grafico 20">
          <a:extLst>
            <a:ext uri="{FF2B5EF4-FFF2-40B4-BE49-F238E27FC236}">
              <a16:creationId xmlns:a16="http://schemas.microsoft.com/office/drawing/2014/main" id="{00000000-0008-0000-0F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26</xdr:col>
      <xdr:colOff>361800</xdr:colOff>
      <xdr:row>74</xdr:row>
      <xdr:rowOff>104760</xdr:rowOff>
    </xdr:from>
    <xdr:to>
      <xdr:col>35</xdr:col>
      <xdr:colOff>226800</xdr:colOff>
      <xdr:row>84</xdr:row>
      <xdr:rowOff>261000</xdr:rowOff>
    </xdr:to>
    <xdr:graphicFrame macro="">
      <xdr:nvGraphicFramePr>
        <xdr:cNvPr id="17" name="Grafico 21">
          <a:extLst>
            <a:ext uri="{FF2B5EF4-FFF2-40B4-BE49-F238E27FC236}">
              <a16:creationId xmlns:a16="http://schemas.microsoft.com/office/drawing/2014/main" id="{00000000-0008-0000-0F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26</xdr:col>
      <xdr:colOff>240120</xdr:colOff>
      <xdr:row>85</xdr:row>
      <xdr:rowOff>5400</xdr:rowOff>
    </xdr:from>
    <xdr:to>
      <xdr:col>35</xdr:col>
      <xdr:colOff>105120</xdr:colOff>
      <xdr:row>95</xdr:row>
      <xdr:rowOff>209160</xdr:rowOff>
    </xdr:to>
    <xdr:graphicFrame macro="">
      <xdr:nvGraphicFramePr>
        <xdr:cNvPr id="18" name="Grafico 22">
          <a:extLst>
            <a:ext uri="{FF2B5EF4-FFF2-40B4-BE49-F238E27FC236}">
              <a16:creationId xmlns:a16="http://schemas.microsoft.com/office/drawing/2014/main" id="{00000000-0008-0000-0F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26</xdr:col>
      <xdr:colOff>261360</xdr:colOff>
      <xdr:row>95</xdr:row>
      <xdr:rowOff>239040</xdr:rowOff>
    </xdr:from>
    <xdr:to>
      <xdr:col>35</xdr:col>
      <xdr:colOff>126360</xdr:colOff>
      <xdr:row>108</xdr:row>
      <xdr:rowOff>90360</xdr:rowOff>
    </xdr:to>
    <xdr:graphicFrame macro="">
      <xdr:nvGraphicFramePr>
        <xdr:cNvPr id="19" name="Grafico 23">
          <a:extLst>
            <a:ext uri="{FF2B5EF4-FFF2-40B4-BE49-F238E27FC236}">
              <a16:creationId xmlns:a16="http://schemas.microsoft.com/office/drawing/2014/main" id="{00000000-0008-0000-0F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13</xdr:col>
      <xdr:colOff>243360</xdr:colOff>
      <xdr:row>44</xdr:row>
      <xdr:rowOff>0</xdr:rowOff>
    </xdr:from>
    <xdr:to>
      <xdr:col>13</xdr:col>
      <xdr:colOff>7442640</xdr:colOff>
      <xdr:row>56</xdr:row>
      <xdr:rowOff>247320</xdr:rowOff>
    </xdr:to>
    <xdr:graphicFrame macro="">
      <xdr:nvGraphicFramePr>
        <xdr:cNvPr id="20" name="Grafico 24">
          <a:extLst>
            <a:ext uri="{FF2B5EF4-FFF2-40B4-BE49-F238E27FC236}">
              <a16:creationId xmlns:a16="http://schemas.microsoft.com/office/drawing/2014/main" id="{00000000-0008-0000-0F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13</xdr:col>
      <xdr:colOff>169200</xdr:colOff>
      <xdr:row>57</xdr:row>
      <xdr:rowOff>105840</xdr:rowOff>
    </xdr:from>
    <xdr:to>
      <xdr:col>13</xdr:col>
      <xdr:colOff>7368480</xdr:colOff>
      <xdr:row>70</xdr:row>
      <xdr:rowOff>153360</xdr:rowOff>
    </xdr:to>
    <xdr:graphicFrame macro="">
      <xdr:nvGraphicFramePr>
        <xdr:cNvPr id="21" name="Grafico 25">
          <a:extLst>
            <a:ext uri="{FF2B5EF4-FFF2-40B4-BE49-F238E27FC236}">
              <a16:creationId xmlns:a16="http://schemas.microsoft.com/office/drawing/2014/main" id="{00000000-0008-0000-0F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26</xdr:col>
      <xdr:colOff>285840</xdr:colOff>
      <xdr:row>4</xdr:row>
      <xdr:rowOff>127080</xdr:rowOff>
    </xdr:from>
    <xdr:to>
      <xdr:col>35</xdr:col>
      <xdr:colOff>150840</xdr:colOff>
      <xdr:row>13</xdr:row>
      <xdr:rowOff>426240</xdr:rowOff>
    </xdr:to>
    <xdr:graphicFrame macro="">
      <xdr:nvGraphicFramePr>
        <xdr:cNvPr id="22" name="Grafico 26">
          <a:extLst>
            <a:ext uri="{FF2B5EF4-FFF2-40B4-BE49-F238E27FC236}">
              <a16:creationId xmlns:a16="http://schemas.microsoft.com/office/drawing/2014/main" id="{00000000-0008-0000-0F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26</xdr:col>
      <xdr:colOff>296280</xdr:colOff>
      <xdr:row>53</xdr:row>
      <xdr:rowOff>222120</xdr:rowOff>
    </xdr:from>
    <xdr:to>
      <xdr:col>35</xdr:col>
      <xdr:colOff>161280</xdr:colOff>
      <xdr:row>63</xdr:row>
      <xdr:rowOff>349560</xdr:rowOff>
    </xdr:to>
    <xdr:graphicFrame macro="">
      <xdr:nvGraphicFramePr>
        <xdr:cNvPr id="23" name="Grafico 27">
          <a:extLst>
            <a:ext uri="{FF2B5EF4-FFF2-40B4-BE49-F238E27FC236}">
              <a16:creationId xmlns:a16="http://schemas.microsoft.com/office/drawing/2014/main" id="{00000000-0008-0000-0F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285840</xdr:colOff>
      <xdr:row>15</xdr:row>
      <xdr:rowOff>47520</xdr:rowOff>
    </xdr:from>
    <xdr:to>
      <xdr:col>12</xdr:col>
      <xdr:colOff>123120</xdr:colOff>
      <xdr:row>15</xdr:row>
      <xdr:rowOff>2723400</xdr:rowOff>
    </xdr:to>
    <xdr:graphicFrame macro="">
      <xdr:nvGraphicFramePr>
        <xdr:cNvPr id="24" name="Grafico 1">
          <a:extLst>
            <a:ext uri="{FF2B5EF4-FFF2-40B4-BE49-F238E27FC236}">
              <a16:creationId xmlns:a16="http://schemas.microsoft.com/office/drawing/2014/main" id="{00000000-0008-0000-1100-00001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219240</xdr:colOff>
      <xdr:row>35</xdr:row>
      <xdr:rowOff>57240</xdr:rowOff>
    </xdr:from>
    <xdr:to>
      <xdr:col>12</xdr:col>
      <xdr:colOff>2520</xdr:colOff>
      <xdr:row>35</xdr:row>
      <xdr:rowOff>2818800</xdr:rowOff>
    </xdr:to>
    <xdr:graphicFrame macro="">
      <xdr:nvGraphicFramePr>
        <xdr:cNvPr id="25" name="Grafico 2">
          <a:extLst>
            <a:ext uri="{FF2B5EF4-FFF2-40B4-BE49-F238E27FC236}">
              <a16:creationId xmlns:a16="http://schemas.microsoft.com/office/drawing/2014/main" id="{00000000-0008-0000-1100-00001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200160</xdr:colOff>
      <xdr:row>72</xdr:row>
      <xdr:rowOff>152280</xdr:rowOff>
    </xdr:from>
    <xdr:to>
      <xdr:col>11</xdr:col>
      <xdr:colOff>837720</xdr:colOff>
      <xdr:row>75</xdr:row>
      <xdr:rowOff>27720</xdr:rowOff>
    </xdr:to>
    <xdr:graphicFrame macro="">
      <xdr:nvGraphicFramePr>
        <xdr:cNvPr id="26" name="Grafico 3">
          <a:extLst>
            <a:ext uri="{FF2B5EF4-FFF2-40B4-BE49-F238E27FC236}">
              <a16:creationId xmlns:a16="http://schemas.microsoft.com/office/drawing/2014/main" id="{00000000-0008-0000-1100-00001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190440</xdr:colOff>
      <xdr:row>83</xdr:row>
      <xdr:rowOff>114480</xdr:rowOff>
    </xdr:from>
    <xdr:to>
      <xdr:col>11</xdr:col>
      <xdr:colOff>837360</xdr:colOff>
      <xdr:row>85</xdr:row>
      <xdr:rowOff>161280</xdr:rowOff>
    </xdr:to>
    <xdr:graphicFrame macro="">
      <xdr:nvGraphicFramePr>
        <xdr:cNvPr id="27" name="Grafico 4">
          <a:extLst>
            <a:ext uri="{FF2B5EF4-FFF2-40B4-BE49-F238E27FC236}">
              <a16:creationId xmlns:a16="http://schemas.microsoft.com/office/drawing/2014/main" id="{00000000-0008-0000-1100-00001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42</xdr:row>
      <xdr:rowOff>0</xdr:rowOff>
    </xdr:from>
    <xdr:to>
      <xdr:col>9</xdr:col>
      <xdr:colOff>465840</xdr:colOff>
      <xdr:row>64</xdr:row>
      <xdr:rowOff>8640</xdr:rowOff>
    </xdr:to>
    <xdr:graphicFrame macro="">
      <xdr:nvGraphicFramePr>
        <xdr:cNvPr id="28" name="Grafico 6">
          <a:extLst>
            <a:ext uri="{FF2B5EF4-FFF2-40B4-BE49-F238E27FC236}">
              <a16:creationId xmlns:a16="http://schemas.microsoft.com/office/drawing/2014/main" id="{00000000-0008-0000-1200-00001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65</xdr:row>
      <xdr:rowOff>0</xdr:rowOff>
    </xdr:from>
    <xdr:to>
      <xdr:col>9</xdr:col>
      <xdr:colOff>475560</xdr:colOff>
      <xdr:row>83</xdr:row>
      <xdr:rowOff>104040</xdr:rowOff>
    </xdr:to>
    <xdr:graphicFrame macro="">
      <xdr:nvGraphicFramePr>
        <xdr:cNvPr id="29" name="Grafico 7">
          <a:extLst>
            <a:ext uri="{FF2B5EF4-FFF2-40B4-BE49-F238E27FC236}">
              <a16:creationId xmlns:a16="http://schemas.microsoft.com/office/drawing/2014/main" id="{00000000-0008-0000-1200-00001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84</xdr:row>
      <xdr:rowOff>0</xdr:rowOff>
    </xdr:from>
    <xdr:to>
      <xdr:col>9</xdr:col>
      <xdr:colOff>484920</xdr:colOff>
      <xdr:row>100</xdr:row>
      <xdr:rowOff>28080</xdr:rowOff>
    </xdr:to>
    <xdr:graphicFrame macro="">
      <xdr:nvGraphicFramePr>
        <xdr:cNvPr id="30" name="Grafico 8">
          <a:extLst>
            <a:ext uri="{FF2B5EF4-FFF2-40B4-BE49-F238E27FC236}">
              <a16:creationId xmlns:a16="http://schemas.microsoft.com/office/drawing/2014/main" id="{00000000-0008-0000-1200-00001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114</xdr:row>
      <xdr:rowOff>9360</xdr:rowOff>
    </xdr:from>
    <xdr:to>
      <xdr:col>9</xdr:col>
      <xdr:colOff>484920</xdr:colOff>
      <xdr:row>132</xdr:row>
      <xdr:rowOff>151560</xdr:rowOff>
    </xdr:to>
    <xdr:graphicFrame macro="">
      <xdr:nvGraphicFramePr>
        <xdr:cNvPr id="31" name="Grafico 4">
          <a:extLst>
            <a:ext uri="{FF2B5EF4-FFF2-40B4-BE49-F238E27FC236}">
              <a16:creationId xmlns:a16="http://schemas.microsoft.com/office/drawing/2014/main" id="{00000000-0008-0000-1200-00001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209520</xdr:colOff>
      <xdr:row>84</xdr:row>
      <xdr:rowOff>28440</xdr:rowOff>
    </xdr:from>
    <xdr:to>
      <xdr:col>15</xdr:col>
      <xdr:colOff>253080</xdr:colOff>
      <xdr:row>124</xdr:row>
      <xdr:rowOff>84960</xdr:rowOff>
    </xdr:to>
    <xdr:graphicFrame macro="">
      <xdr:nvGraphicFramePr>
        <xdr:cNvPr id="32" name="Grafico 3">
          <a:extLst>
            <a:ext uri="{FF2B5EF4-FFF2-40B4-BE49-F238E27FC236}">
              <a16:creationId xmlns:a16="http://schemas.microsoft.com/office/drawing/2014/main" id="{00000000-0008-0000-1300-00002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123840</xdr:colOff>
      <xdr:row>0</xdr:row>
      <xdr:rowOff>104760</xdr:rowOff>
    </xdr:from>
    <xdr:to>
      <xdr:col>1</xdr:col>
      <xdr:colOff>1202040</xdr:colOff>
      <xdr:row>1</xdr:row>
      <xdr:rowOff>449640</xdr:rowOff>
    </xdr:to>
    <xdr:pic>
      <xdr:nvPicPr>
        <xdr:cNvPr id="2" name="Immagine 2">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xdr:blipFill>
      <xdr:spPr>
        <a:xfrm>
          <a:off x="123840" y="104760"/>
          <a:ext cx="1266120" cy="125928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123840</xdr:colOff>
      <xdr:row>0</xdr:row>
      <xdr:rowOff>114480</xdr:rowOff>
    </xdr:from>
    <xdr:to>
      <xdr:col>1</xdr:col>
      <xdr:colOff>1202040</xdr:colOff>
      <xdr:row>1</xdr:row>
      <xdr:rowOff>459360</xdr:rowOff>
    </xdr:to>
    <xdr:pic>
      <xdr:nvPicPr>
        <xdr:cNvPr id="2" name="Immagin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tretch/>
      </xdr:blipFill>
      <xdr:spPr>
        <a:xfrm>
          <a:off x="123840" y="114480"/>
          <a:ext cx="1266120" cy="125928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133200</xdr:colOff>
      <xdr:row>0</xdr:row>
      <xdr:rowOff>123840</xdr:rowOff>
    </xdr:from>
    <xdr:to>
      <xdr:col>1</xdr:col>
      <xdr:colOff>1211400</xdr:colOff>
      <xdr:row>1</xdr:row>
      <xdr:rowOff>468720</xdr:rowOff>
    </xdr:to>
    <xdr:pic>
      <xdr:nvPicPr>
        <xdr:cNvPr id="3" name="Immagine 1">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a:stretch/>
      </xdr:blipFill>
      <xdr:spPr>
        <a:xfrm>
          <a:off x="133200" y="123840"/>
          <a:ext cx="1266120" cy="125928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152280</xdr:colOff>
      <xdr:row>0</xdr:row>
      <xdr:rowOff>104760</xdr:rowOff>
    </xdr:from>
    <xdr:to>
      <xdr:col>1</xdr:col>
      <xdr:colOff>1230480</xdr:colOff>
      <xdr:row>1</xdr:row>
      <xdr:rowOff>449640</xdr:rowOff>
    </xdr:to>
    <xdr:pic>
      <xdr:nvPicPr>
        <xdr:cNvPr id="4" name="Immagine 1">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a:stretch/>
      </xdr:blipFill>
      <xdr:spPr>
        <a:xfrm>
          <a:off x="152280" y="104760"/>
          <a:ext cx="1266120" cy="125928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123840</xdr:colOff>
      <xdr:row>149</xdr:row>
      <xdr:rowOff>114480</xdr:rowOff>
    </xdr:from>
    <xdr:to>
      <xdr:col>23</xdr:col>
      <xdr:colOff>351720</xdr:colOff>
      <xdr:row>223</xdr:row>
      <xdr:rowOff>18360</xdr:rowOff>
    </xdr:to>
    <xdr:graphicFrame macro="">
      <xdr:nvGraphicFramePr>
        <xdr:cNvPr id="5" name="Grafico 2">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133200</xdr:colOff>
      <xdr:row>89</xdr:row>
      <xdr:rowOff>152280</xdr:rowOff>
    </xdr:from>
    <xdr:to>
      <xdr:col>18</xdr:col>
      <xdr:colOff>104040</xdr:colOff>
      <xdr:row>127</xdr:row>
      <xdr:rowOff>37440</xdr:rowOff>
    </xdr:to>
    <xdr:graphicFrame macro="">
      <xdr:nvGraphicFramePr>
        <xdr:cNvPr id="6" name="Grafico 1">
          <a:extLst>
            <a:ext uri="{FF2B5EF4-FFF2-40B4-BE49-F238E27FC236}">
              <a16:creationId xmlns:a16="http://schemas.microsoft.com/office/drawing/2014/main" id="{00000000-0008-0000-08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162000</xdr:colOff>
      <xdr:row>67</xdr:row>
      <xdr:rowOff>47520</xdr:rowOff>
    </xdr:from>
    <xdr:to>
      <xdr:col>11</xdr:col>
      <xdr:colOff>94680</xdr:colOff>
      <xdr:row>100</xdr:row>
      <xdr:rowOff>142200</xdr:rowOff>
    </xdr:to>
    <xdr:graphicFrame macro="">
      <xdr:nvGraphicFramePr>
        <xdr:cNvPr id="7" name="Grafico 1">
          <a:extLst>
            <a:ext uri="{FF2B5EF4-FFF2-40B4-BE49-F238E27FC236}">
              <a16:creationId xmlns:a16="http://schemas.microsoft.com/office/drawing/2014/main" id="{00000000-0008-0000-0C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77</xdr:row>
      <xdr:rowOff>142920</xdr:rowOff>
    </xdr:from>
    <xdr:to>
      <xdr:col>9</xdr:col>
      <xdr:colOff>828000</xdr:colOff>
      <xdr:row>99</xdr:row>
      <xdr:rowOff>142200</xdr:rowOff>
    </xdr:to>
    <xdr:graphicFrame macro="">
      <xdr:nvGraphicFramePr>
        <xdr:cNvPr id="8" name="Grafico 2">
          <a:extLst>
            <a:ext uri="{FF2B5EF4-FFF2-40B4-BE49-F238E27FC236}">
              <a16:creationId xmlns:a16="http://schemas.microsoft.com/office/drawing/2014/main" id="{00000000-0008-0000-0D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K46"/>
  <sheetViews>
    <sheetView showGridLines="0" topLeftCell="A7" zoomScale="85" zoomScaleNormal="85" workbookViewId="0">
      <selection activeCell="B4" sqref="B4:B5"/>
    </sheetView>
  </sheetViews>
  <sheetFormatPr baseColWidth="10" defaultColWidth="8.83203125" defaultRowHeight="13"/>
  <cols>
    <col min="1" max="1" width="2.6640625" customWidth="1"/>
    <col min="2" max="2" width="41.33203125" customWidth="1"/>
    <col min="3" max="3" width="5.6640625" customWidth="1"/>
    <col min="4" max="10" width="14.6640625" customWidth="1"/>
    <col min="11" max="11" width="16" customWidth="1"/>
    <col min="12" max="14" width="14.6640625" customWidth="1"/>
    <col min="15" max="1025" width="8.83203125" customWidth="1"/>
  </cols>
  <sheetData>
    <row r="1" spans="1:4" ht="72" customHeight="1">
      <c r="C1" s="1" t="s">
        <v>0</v>
      </c>
    </row>
    <row r="2" spans="1:4" ht="46" customHeight="1"/>
    <row r="3" spans="1:4" ht="38" customHeight="1"/>
    <row r="4" spans="1:4">
      <c r="A4" s="2">
        <v>2024</v>
      </c>
      <c r="B4" s="848" t="s">
        <v>1</v>
      </c>
    </row>
    <row r="5" spans="1:4">
      <c r="B5" s="848"/>
    </row>
    <row r="9" spans="1:4" ht="14">
      <c r="B9" s="3" t="s">
        <v>2</v>
      </c>
      <c r="C9" s="4"/>
      <c r="D9" s="4"/>
    </row>
    <row r="10" spans="1:4" ht="14">
      <c r="B10" s="5" t="s">
        <v>3</v>
      </c>
      <c r="C10" s="4"/>
      <c r="D10" s="6">
        <v>3</v>
      </c>
    </row>
    <row r="11" spans="1:4" ht="14">
      <c r="B11" s="7" t="s">
        <v>4</v>
      </c>
      <c r="C11" s="8" t="s">
        <v>5</v>
      </c>
      <c r="D11" s="6">
        <v>2021</v>
      </c>
    </row>
    <row r="13" spans="1:4" ht="14">
      <c r="B13" s="3" t="s">
        <v>6</v>
      </c>
      <c r="C13" s="8"/>
    </row>
    <row r="14" spans="1:4" ht="14">
      <c r="B14" s="7" t="s">
        <v>7</v>
      </c>
      <c r="C14" s="9"/>
      <c r="D14" s="6">
        <v>3</v>
      </c>
    </row>
    <row r="15" spans="1:4" ht="14">
      <c r="B15" s="7" t="s">
        <v>8</v>
      </c>
      <c r="C15" s="8" t="s">
        <v>5</v>
      </c>
      <c r="D15" s="6">
        <v>2022</v>
      </c>
    </row>
    <row r="16" spans="1:4" ht="13.5" customHeight="1"/>
    <row r="17" spans="2:11" ht="14">
      <c r="B17" s="3" t="s">
        <v>9</v>
      </c>
      <c r="D17" s="10"/>
    </row>
    <row r="18" spans="2:11" ht="14">
      <c r="B18" s="7" t="s">
        <v>10</v>
      </c>
      <c r="C18" s="8" t="s">
        <v>11</v>
      </c>
      <c r="D18" s="11">
        <v>0.24</v>
      </c>
      <c r="E18" s="12"/>
    </row>
    <row r="19" spans="2:11" ht="14">
      <c r="B19" s="7" t="s">
        <v>12</v>
      </c>
      <c r="C19" s="8" t="s">
        <v>11</v>
      </c>
      <c r="D19" s="13">
        <v>3.9E-2</v>
      </c>
      <c r="E19" s="14"/>
    </row>
    <row r="21" spans="2:11" ht="14">
      <c r="B21" s="3" t="s">
        <v>13</v>
      </c>
      <c r="K21" s="15"/>
    </row>
    <row r="23" spans="2:11" ht="14">
      <c r="B23" s="3" t="s">
        <v>14</v>
      </c>
    </row>
    <row r="24" spans="2:11" ht="12.75" customHeight="1">
      <c r="B24" s="16" t="s">
        <v>15</v>
      </c>
      <c r="C24" s="8" t="s">
        <v>11</v>
      </c>
      <c r="D24" s="13">
        <v>0</v>
      </c>
    </row>
    <row r="25" spans="2:11" ht="12.75" customHeight="1">
      <c r="B25" s="16" t="s">
        <v>16</v>
      </c>
      <c r="C25" s="4"/>
      <c r="D25" s="17" t="s">
        <v>17</v>
      </c>
    </row>
    <row r="26" spans="2:11" ht="12.75" customHeight="1">
      <c r="B26" s="18" t="s">
        <v>18</v>
      </c>
      <c r="C26" s="4"/>
      <c r="D26" s="17" t="s">
        <v>19</v>
      </c>
    </row>
    <row r="27" spans="2:11" ht="12.75" customHeight="1">
      <c r="B27" s="18" t="s">
        <v>20</v>
      </c>
      <c r="C27" s="8" t="s">
        <v>21</v>
      </c>
      <c r="D27" s="19">
        <v>0</v>
      </c>
    </row>
    <row r="28" spans="2:11" ht="39" customHeight="1">
      <c r="B28" s="20"/>
      <c r="C28" s="4"/>
      <c r="D28" s="21">
        <v>2022</v>
      </c>
      <c r="E28" s="21">
        <v>2023</v>
      </c>
      <c r="F28" s="21">
        <v>2024</v>
      </c>
      <c r="G28" s="21"/>
      <c r="H28" s="21"/>
      <c r="I28" s="21"/>
      <c r="J28" s="21"/>
      <c r="K28" s="21"/>
    </row>
    <row r="29" spans="2:11" ht="14">
      <c r="B29" s="22" t="s">
        <v>22</v>
      </c>
      <c r="C29" s="8" t="s">
        <v>21</v>
      </c>
      <c r="D29" s="23"/>
      <c r="E29" s="23"/>
      <c r="F29" s="23"/>
      <c r="G29" s="23"/>
      <c r="H29" s="23"/>
      <c r="I29" s="23"/>
      <c r="J29" s="23"/>
      <c r="K29" s="23"/>
    </row>
    <row r="30" spans="2:11" ht="14">
      <c r="B30" s="22" t="s">
        <v>23</v>
      </c>
      <c r="C30" s="8" t="s">
        <v>21</v>
      </c>
      <c r="D30" s="23"/>
      <c r="E30" s="23"/>
      <c r="F30" s="23"/>
      <c r="G30" s="23"/>
      <c r="H30" s="23"/>
      <c r="I30" s="23"/>
      <c r="J30" s="23"/>
      <c r="K30" s="23"/>
    </row>
    <row r="33" spans="2:10" ht="14">
      <c r="B33" s="7" t="s">
        <v>24</v>
      </c>
      <c r="D33" s="17" t="s">
        <v>25</v>
      </c>
    </row>
    <row r="35" spans="2:10" ht="14">
      <c r="B35" s="3" t="s">
        <v>26</v>
      </c>
      <c r="C35" s="24"/>
      <c r="D35" s="25">
        <v>75785</v>
      </c>
      <c r="F35" s="3" t="s">
        <v>27</v>
      </c>
      <c r="H35" s="25">
        <v>15771</v>
      </c>
    </row>
    <row r="36" spans="2:10" ht="14">
      <c r="B36" s="7" t="s">
        <v>28</v>
      </c>
      <c r="C36" s="24" t="s">
        <v>21</v>
      </c>
      <c r="D36" s="19">
        <v>4967</v>
      </c>
      <c r="F36" s="7" t="s">
        <v>29</v>
      </c>
      <c r="G36" s="24" t="s">
        <v>21</v>
      </c>
      <c r="H36" s="19">
        <v>12000</v>
      </c>
      <c r="J36" s="26"/>
    </row>
    <row r="37" spans="2:10" ht="14">
      <c r="B37" s="7" t="s">
        <v>30</v>
      </c>
      <c r="C37" s="24" t="s">
        <v>21</v>
      </c>
      <c r="D37" s="19">
        <v>2711</v>
      </c>
      <c r="F37" s="7" t="s">
        <v>31</v>
      </c>
      <c r="G37" s="24" t="s">
        <v>21</v>
      </c>
      <c r="H37" s="19">
        <v>2000</v>
      </c>
      <c r="J37" s="26"/>
    </row>
    <row r="38" spans="2:10" ht="14">
      <c r="B38" s="7" t="s">
        <v>32</v>
      </c>
      <c r="C38" s="24" t="s">
        <v>21</v>
      </c>
      <c r="D38" s="19">
        <v>37918</v>
      </c>
      <c r="F38" s="7" t="s">
        <v>33</v>
      </c>
      <c r="G38" s="24" t="s">
        <v>21</v>
      </c>
      <c r="H38" s="19"/>
    </row>
    <row r="39" spans="2:10" ht="14">
      <c r="B39" s="7" t="s">
        <v>34</v>
      </c>
      <c r="C39" s="27" t="s">
        <v>21</v>
      </c>
      <c r="D39" s="19">
        <v>30189</v>
      </c>
      <c r="F39" s="7" t="s">
        <v>35</v>
      </c>
      <c r="G39" s="24" t="s">
        <v>21</v>
      </c>
      <c r="H39" s="19">
        <v>1771</v>
      </c>
    </row>
    <row r="40" spans="2:10" ht="39.75" customHeight="1">
      <c r="B40" s="28" t="s">
        <v>36</v>
      </c>
      <c r="C40" s="27" t="s">
        <v>21</v>
      </c>
      <c r="D40" s="29">
        <v>75785</v>
      </c>
      <c r="F40" s="28" t="s">
        <v>36</v>
      </c>
      <c r="G40" s="27" t="s">
        <v>21</v>
      </c>
      <c r="H40" s="29">
        <v>15771</v>
      </c>
    </row>
    <row r="41" spans="2:10" ht="14">
      <c r="B41" s="3" t="s">
        <v>37</v>
      </c>
      <c r="C41" s="30"/>
      <c r="D41" s="30"/>
    </row>
    <row r="42" spans="2:10" ht="14">
      <c r="B42" s="31" t="s">
        <v>38</v>
      </c>
      <c r="C42" s="8" t="s">
        <v>11</v>
      </c>
      <c r="D42" s="13">
        <v>0.01</v>
      </c>
    </row>
    <row r="43" spans="2:10" ht="14">
      <c r="B43" s="31" t="s">
        <v>39</v>
      </c>
      <c r="C43" s="8" t="s">
        <v>11</v>
      </c>
      <c r="D43" s="13">
        <v>6.8500000000000005E-2</v>
      </c>
    </row>
    <row r="44" spans="2:10" ht="14">
      <c r="B44" s="31" t="s">
        <v>40</v>
      </c>
      <c r="C44" s="8" t="s">
        <v>41</v>
      </c>
      <c r="D44" s="32">
        <v>1.2</v>
      </c>
    </row>
    <row r="45" spans="2:10" ht="14">
      <c r="B45" s="31" t="s">
        <v>42</v>
      </c>
      <c r="C45" s="8" t="s">
        <v>11</v>
      </c>
      <c r="D45" s="13">
        <v>1.4999999999999999E-2</v>
      </c>
    </row>
    <row r="46" spans="2:10" ht="14">
      <c r="B46" s="31" t="s">
        <v>43</v>
      </c>
      <c r="C46" s="8" t="s">
        <v>11</v>
      </c>
      <c r="D46" s="13">
        <v>0</v>
      </c>
    </row>
  </sheetData>
  <mergeCells count="1">
    <mergeCell ref="B4:B5"/>
  </mergeCells>
  <conditionalFormatting sqref="D36:D39">
    <cfRule type="expression" dxfId="694" priority="2">
      <formula>IF($B$35="",1,0)</formula>
    </cfRule>
  </conditionalFormatting>
  <conditionalFormatting sqref="H36:H39">
    <cfRule type="expression" dxfId="693" priority="3">
      <formula>IF($F$35="",1,0)</formula>
    </cfRule>
  </conditionalFormatting>
  <conditionalFormatting sqref="D29:K30">
    <cfRule type="expression" dxfId="692" priority="4">
      <formula>IF(D$28&lt;&gt;"",1,0)</formula>
    </cfRule>
  </conditionalFormatting>
  <conditionalFormatting sqref="D35">
    <cfRule type="expression" dxfId="691" priority="5">
      <formula>IF($B$35="",1,0)</formula>
    </cfRule>
  </conditionalFormatting>
  <conditionalFormatting sqref="H35">
    <cfRule type="expression" dxfId="690" priority="6">
      <formula>IF($F$35="",1,0)</formula>
    </cfRule>
  </conditionalFormatting>
  <dataValidations count="6">
    <dataValidation type="list" allowBlank="1" showInputMessage="1" showErrorMessage="1" sqref="D14" xr:uid="{00000000-0002-0000-0000-000000000000}">
      <formula1>anni_piano</formula1>
      <formula2>0</formula2>
    </dataValidation>
    <dataValidation type="list" allowBlank="1" showInputMessage="1" showErrorMessage="1" sqref="D15" xr:uid="{00000000-0002-0000-0000-000001000000}">
      <formula1>anni_rif_comm</formula1>
      <formula2>0</formula2>
    </dataValidation>
    <dataValidation type="list" allowBlank="1" showInputMessage="1" showErrorMessage="1" sqref="D26" xr:uid="{00000000-0002-0000-0000-000002000000}">
      <formula1>gestione_iva</formula1>
      <formula2>0</formula2>
    </dataValidation>
    <dataValidation type="list" allowBlank="1" showInputMessage="1" showErrorMessage="1" sqref="D25" xr:uid="{00000000-0002-0000-0000-000003000000}">
      <formula1>iva</formula1>
      <formula2>0</formula2>
    </dataValidation>
    <dataValidation type="decimal" operator="greaterThanOrEqual" allowBlank="1" showInputMessage="1" showErrorMessage="1" sqref="D18:D19 D24 D42:D46" xr:uid="{00000000-0002-0000-0000-000004000000}">
      <formula1>0</formula1>
      <formula2>0</formula2>
    </dataValidation>
    <dataValidation type="list" allowBlank="1" showInputMessage="1" showErrorMessage="1" sqref="D33" xr:uid="{00000000-0002-0000-0000-000005000000}">
      <formula1>gest_fisco</formula1>
      <formula2>0</formula2>
    </dataValidation>
  </dataValidations>
  <pageMargins left="0.7" right="0.7" top="0.75" bottom="0.75" header="0.51180555555555496" footer="0.51180555555555496"/>
  <pageSetup paperSize="9" firstPageNumber="0" orientation="landscape"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BA29"/>
  <sheetViews>
    <sheetView topLeftCell="K1" zoomScale="125" zoomScaleNormal="125" workbookViewId="0">
      <selection activeCell="R5" sqref="R5:AL5"/>
    </sheetView>
  </sheetViews>
  <sheetFormatPr baseColWidth="10" defaultColWidth="8.83203125" defaultRowHeight="13"/>
  <cols>
    <col min="1" max="1025" width="11.5"/>
  </cols>
  <sheetData>
    <row r="1" spans="1:53">
      <c r="A1" s="414"/>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c r="AK1" s="414"/>
      <c r="AL1" s="414"/>
    </row>
    <row r="2" spans="1:53">
      <c r="A2" s="415" t="s">
        <v>699</v>
      </c>
      <c r="B2" s="414"/>
      <c r="C2" s="416">
        <v>1</v>
      </c>
      <c r="D2" s="416">
        <f t="shared" ref="D2:AX2" si="0">+C2+1</f>
        <v>2</v>
      </c>
      <c r="E2" s="416">
        <f t="shared" si="0"/>
        <v>3</v>
      </c>
      <c r="F2" s="416">
        <f t="shared" si="0"/>
        <v>4</v>
      </c>
      <c r="G2" s="416">
        <f t="shared" si="0"/>
        <v>5</v>
      </c>
      <c r="H2" s="416">
        <f t="shared" si="0"/>
        <v>6</v>
      </c>
      <c r="I2" s="416">
        <f t="shared" si="0"/>
        <v>7</v>
      </c>
      <c r="J2" s="416">
        <f t="shared" si="0"/>
        <v>8</v>
      </c>
      <c r="K2" s="416">
        <f t="shared" si="0"/>
        <v>9</v>
      </c>
      <c r="L2" s="416">
        <f t="shared" si="0"/>
        <v>10</v>
      </c>
      <c r="M2" s="416">
        <f t="shared" si="0"/>
        <v>11</v>
      </c>
      <c r="N2" s="416">
        <f t="shared" si="0"/>
        <v>12</v>
      </c>
      <c r="O2" s="416">
        <f t="shared" si="0"/>
        <v>13</v>
      </c>
      <c r="P2" s="416">
        <f t="shared" si="0"/>
        <v>14</v>
      </c>
      <c r="Q2" s="416">
        <f t="shared" si="0"/>
        <v>15</v>
      </c>
      <c r="R2" s="416">
        <f t="shared" si="0"/>
        <v>16</v>
      </c>
      <c r="S2" s="416">
        <f t="shared" si="0"/>
        <v>17</v>
      </c>
      <c r="T2" s="416">
        <f t="shared" si="0"/>
        <v>18</v>
      </c>
      <c r="U2" s="416">
        <f t="shared" si="0"/>
        <v>19</v>
      </c>
      <c r="V2" s="416">
        <f t="shared" si="0"/>
        <v>20</v>
      </c>
      <c r="W2" s="416">
        <f t="shared" si="0"/>
        <v>21</v>
      </c>
      <c r="X2" s="416">
        <f t="shared" si="0"/>
        <v>22</v>
      </c>
      <c r="Y2" s="416">
        <f t="shared" si="0"/>
        <v>23</v>
      </c>
      <c r="Z2" s="416">
        <f t="shared" si="0"/>
        <v>24</v>
      </c>
      <c r="AA2" s="416">
        <f t="shared" si="0"/>
        <v>25</v>
      </c>
      <c r="AB2" s="416">
        <f t="shared" si="0"/>
        <v>26</v>
      </c>
      <c r="AC2" s="416">
        <f t="shared" si="0"/>
        <v>27</v>
      </c>
      <c r="AD2" s="416">
        <f t="shared" si="0"/>
        <v>28</v>
      </c>
      <c r="AE2" s="416">
        <f t="shared" si="0"/>
        <v>29</v>
      </c>
      <c r="AF2" s="416">
        <f t="shared" si="0"/>
        <v>30</v>
      </c>
      <c r="AG2" s="416">
        <f t="shared" si="0"/>
        <v>31</v>
      </c>
      <c r="AH2" s="416">
        <f t="shared" si="0"/>
        <v>32</v>
      </c>
      <c r="AI2" s="416">
        <f t="shared" si="0"/>
        <v>33</v>
      </c>
      <c r="AJ2" s="416">
        <f t="shared" si="0"/>
        <v>34</v>
      </c>
      <c r="AK2" s="416">
        <f t="shared" si="0"/>
        <v>35</v>
      </c>
      <c r="AL2" s="416">
        <f t="shared" si="0"/>
        <v>36</v>
      </c>
      <c r="AM2" s="416">
        <f t="shared" si="0"/>
        <v>37</v>
      </c>
      <c r="AN2" s="416">
        <f t="shared" si="0"/>
        <v>38</v>
      </c>
      <c r="AO2" s="416">
        <f t="shared" si="0"/>
        <v>39</v>
      </c>
      <c r="AP2" s="416">
        <f t="shared" si="0"/>
        <v>40</v>
      </c>
      <c r="AQ2" s="416">
        <f t="shared" si="0"/>
        <v>41</v>
      </c>
      <c r="AR2" s="416">
        <f t="shared" si="0"/>
        <v>42</v>
      </c>
      <c r="AS2" s="416">
        <f t="shared" si="0"/>
        <v>43</v>
      </c>
      <c r="AT2" s="416">
        <f t="shared" si="0"/>
        <v>44</v>
      </c>
      <c r="AU2" s="416">
        <f t="shared" si="0"/>
        <v>45</v>
      </c>
      <c r="AV2" s="416">
        <f t="shared" si="0"/>
        <v>46</v>
      </c>
      <c r="AW2" s="416">
        <f t="shared" si="0"/>
        <v>47</v>
      </c>
      <c r="AX2" s="416">
        <f t="shared" si="0"/>
        <v>48</v>
      </c>
      <c r="AY2" s="416"/>
      <c r="AZ2" s="416"/>
      <c r="BA2" s="416"/>
    </row>
    <row r="3" spans="1:53">
      <c r="A3" s="415"/>
      <c r="B3" s="415"/>
      <c r="C3" s="417">
        <v>44203</v>
      </c>
      <c r="D3" s="417">
        <v>44234</v>
      </c>
      <c r="E3" s="417">
        <v>44265</v>
      </c>
      <c r="F3" s="417">
        <v>44296</v>
      </c>
      <c r="G3" s="417">
        <v>44327</v>
      </c>
      <c r="H3" s="417">
        <v>44358</v>
      </c>
      <c r="I3" s="417">
        <v>44389</v>
      </c>
      <c r="J3" s="417">
        <v>44420</v>
      </c>
      <c r="K3" s="417">
        <v>44451</v>
      </c>
      <c r="L3" s="417">
        <v>44482</v>
      </c>
      <c r="M3" s="417">
        <v>44513</v>
      </c>
      <c r="N3" s="417">
        <v>44544</v>
      </c>
      <c r="O3" s="417">
        <v>44575</v>
      </c>
      <c r="P3" s="417">
        <v>44606</v>
      </c>
      <c r="Q3" s="417">
        <v>44637</v>
      </c>
      <c r="R3" s="417">
        <v>44668</v>
      </c>
      <c r="S3" s="417">
        <v>44699</v>
      </c>
      <c r="T3" s="417">
        <v>44730</v>
      </c>
      <c r="U3" s="417">
        <v>44761</v>
      </c>
      <c r="V3" s="417">
        <v>44792</v>
      </c>
      <c r="W3" s="417">
        <v>44823</v>
      </c>
      <c r="X3" s="417">
        <v>44854</v>
      </c>
      <c r="Y3" s="417">
        <v>44885</v>
      </c>
      <c r="Z3" s="417">
        <v>44916</v>
      </c>
      <c r="AA3" s="417">
        <v>44947</v>
      </c>
      <c r="AB3" s="417">
        <v>44978</v>
      </c>
      <c r="AC3" s="417">
        <v>45009</v>
      </c>
      <c r="AD3" s="417">
        <v>45040</v>
      </c>
      <c r="AE3" s="417">
        <v>45071</v>
      </c>
      <c r="AF3" s="417">
        <v>45102</v>
      </c>
      <c r="AG3" s="417">
        <v>45133</v>
      </c>
      <c r="AH3" s="417">
        <v>45164</v>
      </c>
      <c r="AI3" s="417">
        <v>45195</v>
      </c>
      <c r="AJ3" s="417">
        <v>45226</v>
      </c>
      <c r="AK3" s="417">
        <v>45257</v>
      </c>
      <c r="AL3" s="417">
        <v>45288</v>
      </c>
      <c r="AM3" s="417">
        <v>45319</v>
      </c>
      <c r="AN3" s="417">
        <v>45350</v>
      </c>
      <c r="AO3" s="417">
        <v>45381</v>
      </c>
      <c r="AP3" s="417">
        <v>45412</v>
      </c>
      <c r="AQ3" s="417">
        <v>45443</v>
      </c>
      <c r="AR3" s="417">
        <v>45473</v>
      </c>
      <c r="AS3" s="417">
        <v>45504</v>
      </c>
      <c r="AT3" s="417">
        <v>45535</v>
      </c>
      <c r="AU3" s="417">
        <v>45565</v>
      </c>
      <c r="AV3" s="417">
        <v>45596</v>
      </c>
      <c r="AW3" s="417">
        <v>45626</v>
      </c>
      <c r="AX3" s="417">
        <v>45657</v>
      </c>
    </row>
    <row r="4" spans="1:53">
      <c r="A4" s="414"/>
      <c r="B4" s="414"/>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c r="AL4" s="414"/>
      <c r="AM4" s="414"/>
      <c r="AN4" s="414"/>
      <c r="AO4" s="414"/>
      <c r="AP4" s="414"/>
      <c r="AQ4" s="414"/>
      <c r="AR4" s="414"/>
      <c r="AS4" s="414"/>
      <c r="AT4" s="414"/>
      <c r="AU4" s="414"/>
      <c r="AV4" s="414"/>
      <c r="AW4" s="414"/>
      <c r="AX4" s="414"/>
    </row>
    <row r="5" spans="1:53">
      <c r="A5" s="414" t="s">
        <v>630</v>
      </c>
      <c r="B5" s="414"/>
      <c r="C5" s="418">
        <f>CONTO_ECONOMICO!$G$6*C29</f>
        <v>19719.5</v>
      </c>
      <c r="D5" s="418">
        <f>CONTO_ECONOMICO!$G$6*D29</f>
        <v>39439</v>
      </c>
      <c r="E5" s="418">
        <f>CONTO_ECONOMICO!$G$6*E29</f>
        <v>39439</v>
      </c>
      <c r="F5" s="418">
        <f>CONTO_ECONOMICO!$G$6*F29</f>
        <v>39439</v>
      </c>
      <c r="G5" s="418">
        <f>CONTO_ECONOMICO!$G$6*G29</f>
        <v>39439</v>
      </c>
      <c r="H5" s="418">
        <f>CONTO_ECONOMICO!$G$6*H29</f>
        <v>39439</v>
      </c>
      <c r="I5" s="418">
        <f>CONTO_ECONOMICO!$G$6*I29</f>
        <v>19719.5</v>
      </c>
      <c r="J5" s="418">
        <f>CONTO_ECONOMICO!$G$6*J29</f>
        <v>19719.5</v>
      </c>
      <c r="K5" s="418">
        <f>CONTO_ECONOMICO!$G$6*K29</f>
        <v>39439</v>
      </c>
      <c r="L5" s="418">
        <f>CONTO_ECONOMICO!$G$6*L29</f>
        <v>39439</v>
      </c>
      <c r="M5" s="418">
        <f>CONTO_ECONOMICO!$G$6*M29</f>
        <v>39439</v>
      </c>
      <c r="N5" s="418">
        <f>CONTO_ECONOMICO!$G$6*N29</f>
        <v>19719.5</v>
      </c>
      <c r="O5" s="418">
        <f>CONTO_ECONOMICO!$I$6*C29</f>
        <v>44500</v>
      </c>
      <c r="P5" s="418">
        <f>CONTO_ECONOMICO!$I$6*D29</f>
        <v>89000</v>
      </c>
      <c r="Q5" s="418">
        <f>CONTO_ECONOMICO!$I$6*E29</f>
        <v>89000</v>
      </c>
      <c r="R5" s="418">
        <f>CONTO_ECONOMICO!$I$6*F29</f>
        <v>89000</v>
      </c>
      <c r="S5" s="418">
        <f>CONTO_ECONOMICO!$I$6*G29</f>
        <v>89000</v>
      </c>
      <c r="T5" s="418">
        <f>CONTO_ECONOMICO!$I$6*H29</f>
        <v>89000</v>
      </c>
      <c r="U5" s="418">
        <f>CONTO_ECONOMICO!$I$6*I29</f>
        <v>44500</v>
      </c>
      <c r="V5" s="418">
        <f>CONTO_ECONOMICO!$I$6*J29</f>
        <v>44500</v>
      </c>
      <c r="W5" s="418">
        <f>CONTO_ECONOMICO!$I$6*K29</f>
        <v>89000</v>
      </c>
      <c r="X5" s="418">
        <f>CONTO_ECONOMICO!$I$6*L29</f>
        <v>89000</v>
      </c>
      <c r="Y5" s="418">
        <f>CONTO_ECONOMICO!$I$6*M29</f>
        <v>89000</v>
      </c>
      <c r="Z5" s="418">
        <f>CONTO_ECONOMICO!$I$6*N29</f>
        <v>44500</v>
      </c>
      <c r="AA5" s="418">
        <f>CONTO_ECONOMICO!$K$6*C29</f>
        <v>74250</v>
      </c>
      <c r="AB5" s="418">
        <f>CONTO_ECONOMICO!$K$6*D29</f>
        <v>148500</v>
      </c>
      <c r="AC5" s="418">
        <f>CONTO_ECONOMICO!$K$6*E29</f>
        <v>148500</v>
      </c>
      <c r="AD5" s="418">
        <f>CONTO_ECONOMICO!$K$6*F29</f>
        <v>148500</v>
      </c>
      <c r="AE5" s="418">
        <f>CONTO_ECONOMICO!$K$6*G29</f>
        <v>148500</v>
      </c>
      <c r="AF5" s="418">
        <f>CONTO_ECONOMICO!$K$6*H29</f>
        <v>148500</v>
      </c>
      <c r="AG5" s="418">
        <f>CONTO_ECONOMICO!$K$6*I29</f>
        <v>74250</v>
      </c>
      <c r="AH5" s="418">
        <f>CONTO_ECONOMICO!$K$6*J29</f>
        <v>74250</v>
      </c>
      <c r="AI5" s="418">
        <f>CONTO_ECONOMICO!$K$6*K29</f>
        <v>148500</v>
      </c>
      <c r="AJ5" s="418">
        <f>CONTO_ECONOMICO!$K$6*L29</f>
        <v>148500</v>
      </c>
      <c r="AK5" s="418">
        <f>CONTO_ECONOMICO!$K$6*M29</f>
        <v>148500</v>
      </c>
      <c r="AL5" s="418">
        <f>CONTO_ECONOMICO!$K$6*N29</f>
        <v>74250</v>
      </c>
      <c r="AM5" s="418">
        <f>CONTO_ECONOMICO!$M$6*C29</f>
        <v>95625</v>
      </c>
      <c r="AN5" s="418">
        <f>CONTO_ECONOMICO!$M$6*D29</f>
        <v>191250</v>
      </c>
      <c r="AO5" s="418">
        <f>CONTO_ECONOMICO!$M$6*E29</f>
        <v>191250</v>
      </c>
      <c r="AP5" s="418">
        <f>CONTO_ECONOMICO!$M$6*F29</f>
        <v>191250</v>
      </c>
      <c r="AQ5" s="418">
        <f>CONTO_ECONOMICO!$M$6*G29</f>
        <v>191250</v>
      </c>
      <c r="AR5" s="418">
        <f>CONTO_ECONOMICO!$M$6*H29</f>
        <v>191250</v>
      </c>
      <c r="AS5" s="418">
        <f>CONTO_ECONOMICO!$M$6*I29</f>
        <v>95625</v>
      </c>
      <c r="AT5" s="418">
        <f>CONTO_ECONOMICO!$M$6*J29</f>
        <v>95625</v>
      </c>
      <c r="AU5" s="418">
        <f>CONTO_ECONOMICO!$M$6*K29</f>
        <v>191250</v>
      </c>
      <c r="AV5" s="418">
        <f>CONTO_ECONOMICO!$M$6*L29</f>
        <v>191250</v>
      </c>
      <c r="AW5" s="418">
        <f>CONTO_ECONOMICO!$M$6*M29</f>
        <v>191250</v>
      </c>
      <c r="AX5" s="418">
        <f>CONTO_ECONOMICO!$M$6*N29</f>
        <v>95625</v>
      </c>
    </row>
    <row r="6" spans="1:53">
      <c r="A6" s="414" t="s">
        <v>631</v>
      </c>
      <c r="B6" s="414"/>
      <c r="C6" s="418">
        <f>CONTO_ECONOMICO!$G$7/12</f>
        <v>11096.916666666666</v>
      </c>
      <c r="D6" s="418">
        <f>CONTO_ECONOMICO!$G$7/12</f>
        <v>11096.916666666666</v>
      </c>
      <c r="E6" s="418">
        <f>CONTO_ECONOMICO!$G$7/12</f>
        <v>11096.916666666666</v>
      </c>
      <c r="F6" s="418">
        <f>CONTO_ECONOMICO!$G$7/12</f>
        <v>11096.916666666666</v>
      </c>
      <c r="G6" s="418">
        <f>CONTO_ECONOMICO!$G$7/12</f>
        <v>11096.916666666666</v>
      </c>
      <c r="H6" s="418">
        <f>CONTO_ECONOMICO!$G$7/12</f>
        <v>11096.916666666666</v>
      </c>
      <c r="I6" s="418">
        <f>CONTO_ECONOMICO!$G$7/12</f>
        <v>11096.916666666666</v>
      </c>
      <c r="J6" s="418">
        <f>CONTO_ECONOMICO!$G$7/12</f>
        <v>11096.916666666666</v>
      </c>
      <c r="K6" s="418">
        <f>CONTO_ECONOMICO!$G$7/12</f>
        <v>11096.916666666666</v>
      </c>
      <c r="L6" s="418">
        <f>CONTO_ECONOMICO!$G$7/12</f>
        <v>11096.916666666666</v>
      </c>
      <c r="M6" s="418">
        <f>CONTO_ECONOMICO!$G$7/12</f>
        <v>11096.916666666666</v>
      </c>
      <c r="N6" s="418">
        <f>CONTO_ECONOMICO!$G$7/12</f>
        <v>11096.916666666666</v>
      </c>
      <c r="O6" s="418">
        <v>0</v>
      </c>
      <c r="P6" s="418">
        <v>0</v>
      </c>
      <c r="Q6" s="418">
        <v>0</v>
      </c>
      <c r="R6" s="418">
        <v>0</v>
      </c>
      <c r="S6" s="418">
        <v>0</v>
      </c>
      <c r="T6" s="418">
        <v>0</v>
      </c>
      <c r="U6" s="418">
        <v>0</v>
      </c>
      <c r="V6" s="418">
        <v>0</v>
      </c>
      <c r="W6" s="418">
        <v>0</v>
      </c>
      <c r="X6" s="418">
        <v>0</v>
      </c>
      <c r="Y6" s="418">
        <v>0</v>
      </c>
      <c r="Z6" s="418">
        <v>0</v>
      </c>
      <c r="AA6" s="418">
        <v>0</v>
      </c>
      <c r="AB6" s="418">
        <v>0</v>
      </c>
      <c r="AC6" s="418">
        <v>0</v>
      </c>
      <c r="AD6" s="418">
        <v>0</v>
      </c>
      <c r="AE6" s="418">
        <v>0</v>
      </c>
      <c r="AF6" s="418">
        <v>0</v>
      </c>
      <c r="AG6" s="418">
        <v>0</v>
      </c>
      <c r="AH6" s="418">
        <v>0</v>
      </c>
      <c r="AI6" s="418">
        <v>0</v>
      </c>
      <c r="AJ6" s="418">
        <v>0</v>
      </c>
      <c r="AK6" s="418">
        <v>0</v>
      </c>
      <c r="AL6" s="418">
        <v>0</v>
      </c>
      <c r="AM6" s="418">
        <v>0</v>
      </c>
      <c r="AN6" s="418">
        <v>0</v>
      </c>
      <c r="AO6" s="418">
        <v>0</v>
      </c>
      <c r="AP6" s="418">
        <v>0</v>
      </c>
      <c r="AQ6" s="418">
        <v>0</v>
      </c>
      <c r="AR6" s="418">
        <v>0</v>
      </c>
      <c r="AS6" s="418">
        <v>0</v>
      </c>
      <c r="AT6" s="418">
        <v>0</v>
      </c>
      <c r="AU6" s="418">
        <v>0</v>
      </c>
      <c r="AV6" s="418">
        <v>0</v>
      </c>
      <c r="AW6" s="418">
        <v>0</v>
      </c>
      <c r="AX6" s="418">
        <v>0</v>
      </c>
    </row>
    <row r="7" spans="1:53">
      <c r="A7" s="414" t="s">
        <v>632</v>
      </c>
      <c r="B7" s="414"/>
      <c r="C7" s="418">
        <v>0</v>
      </c>
      <c r="D7" s="418">
        <v>0</v>
      </c>
      <c r="E7" s="418">
        <v>0</v>
      </c>
      <c r="F7" s="418">
        <v>0</v>
      </c>
      <c r="G7" s="418">
        <v>0</v>
      </c>
      <c r="H7" s="418">
        <v>0</v>
      </c>
      <c r="I7" s="418">
        <v>0</v>
      </c>
      <c r="J7" s="418">
        <v>0</v>
      </c>
      <c r="K7" s="418">
        <v>0</v>
      </c>
      <c r="L7" s="418">
        <v>0</v>
      </c>
      <c r="M7" s="418">
        <v>0</v>
      </c>
      <c r="N7" s="418">
        <v>0</v>
      </c>
      <c r="O7" s="418">
        <v>0</v>
      </c>
      <c r="P7" s="418">
        <v>0</v>
      </c>
      <c r="Q7" s="418">
        <v>0</v>
      </c>
      <c r="R7" s="418">
        <v>0</v>
      </c>
      <c r="S7" s="418">
        <v>0</v>
      </c>
      <c r="T7" s="418">
        <v>0</v>
      </c>
      <c r="U7" s="418">
        <v>0</v>
      </c>
      <c r="V7" s="418">
        <v>0</v>
      </c>
      <c r="W7" s="418">
        <v>0</v>
      </c>
      <c r="X7" s="418">
        <v>0</v>
      </c>
      <c r="Y7" s="418">
        <v>0</v>
      </c>
      <c r="Z7" s="418">
        <v>0</v>
      </c>
      <c r="AA7" s="418">
        <v>0</v>
      </c>
      <c r="AB7" s="418">
        <v>0</v>
      </c>
      <c r="AC7" s="418">
        <v>0</v>
      </c>
      <c r="AD7" s="418">
        <v>0</v>
      </c>
      <c r="AE7" s="418">
        <v>0</v>
      </c>
      <c r="AF7" s="418">
        <v>0</v>
      </c>
      <c r="AG7" s="418">
        <v>0</v>
      </c>
      <c r="AH7" s="418">
        <v>0</v>
      </c>
      <c r="AI7" s="418">
        <v>0</v>
      </c>
      <c r="AJ7" s="418">
        <v>0</v>
      </c>
      <c r="AK7" s="418">
        <v>0</v>
      </c>
      <c r="AL7" s="418">
        <v>0</v>
      </c>
      <c r="AM7" s="418">
        <v>0</v>
      </c>
      <c r="AN7" s="418">
        <v>0</v>
      </c>
      <c r="AO7" s="418">
        <v>0</v>
      </c>
      <c r="AP7" s="418">
        <v>0</v>
      </c>
      <c r="AQ7" s="418">
        <v>0</v>
      </c>
      <c r="AR7" s="418">
        <v>0</v>
      </c>
      <c r="AS7" s="418">
        <v>0</v>
      </c>
      <c r="AT7" s="418">
        <v>0</v>
      </c>
      <c r="AU7" s="418">
        <v>0</v>
      </c>
      <c r="AV7" s="418">
        <v>0</v>
      </c>
      <c r="AW7" s="418">
        <v>0</v>
      </c>
      <c r="AX7" s="418">
        <v>0</v>
      </c>
    </row>
    <row r="8" spans="1:53">
      <c r="A8" s="414" t="s">
        <v>633</v>
      </c>
      <c r="B8" s="414"/>
      <c r="C8" s="418">
        <v>0</v>
      </c>
      <c r="D8" s="418">
        <v>0</v>
      </c>
      <c r="E8" s="418">
        <v>0</v>
      </c>
      <c r="F8" s="418">
        <v>0</v>
      </c>
      <c r="G8" s="418">
        <v>0</v>
      </c>
      <c r="H8" s="418">
        <v>0</v>
      </c>
      <c r="I8" s="418">
        <v>0</v>
      </c>
      <c r="J8" s="418">
        <v>0</v>
      </c>
      <c r="K8" s="418">
        <v>0</v>
      </c>
      <c r="L8" s="418">
        <v>0</v>
      </c>
      <c r="M8" s="418">
        <v>0</v>
      </c>
      <c r="N8" s="418">
        <v>0</v>
      </c>
      <c r="O8" s="418">
        <v>0</v>
      </c>
      <c r="P8" s="418">
        <v>0</v>
      </c>
      <c r="Q8" s="418">
        <v>0</v>
      </c>
      <c r="R8" s="418">
        <v>0</v>
      </c>
      <c r="S8" s="418">
        <v>0</v>
      </c>
      <c r="T8" s="418">
        <v>0</v>
      </c>
      <c r="U8" s="418">
        <v>0</v>
      </c>
      <c r="V8" s="418">
        <v>0</v>
      </c>
      <c r="W8" s="418">
        <v>0</v>
      </c>
      <c r="X8" s="418">
        <v>0</v>
      </c>
      <c r="Y8" s="418">
        <v>0</v>
      </c>
      <c r="Z8" s="418">
        <v>0</v>
      </c>
      <c r="AA8" s="418">
        <v>0</v>
      </c>
      <c r="AB8" s="418">
        <v>0</v>
      </c>
      <c r="AC8" s="418">
        <v>0</v>
      </c>
      <c r="AD8" s="418">
        <v>0</v>
      </c>
      <c r="AE8" s="418">
        <v>0</v>
      </c>
      <c r="AF8" s="418">
        <v>0</v>
      </c>
      <c r="AG8" s="418">
        <v>0</v>
      </c>
      <c r="AH8" s="418">
        <v>0</v>
      </c>
      <c r="AI8" s="418">
        <v>0</v>
      </c>
      <c r="AJ8" s="418">
        <v>0</v>
      </c>
      <c r="AK8" s="418">
        <v>0</v>
      </c>
      <c r="AL8" s="418">
        <v>0</v>
      </c>
      <c r="AM8" s="418">
        <v>0</v>
      </c>
      <c r="AN8" s="418">
        <v>0</v>
      </c>
      <c r="AO8" s="418">
        <v>0</v>
      </c>
      <c r="AP8" s="418">
        <v>0</v>
      </c>
      <c r="AQ8" s="418">
        <v>0</v>
      </c>
      <c r="AR8" s="418">
        <v>0</v>
      </c>
      <c r="AS8" s="418">
        <v>0</v>
      </c>
      <c r="AT8" s="418">
        <v>0</v>
      </c>
      <c r="AU8" s="418">
        <v>0</v>
      </c>
      <c r="AV8" s="418">
        <v>0</v>
      </c>
      <c r="AW8" s="418">
        <v>0</v>
      </c>
      <c r="AX8" s="418">
        <v>0</v>
      </c>
    </row>
    <row r="9" spans="1:53">
      <c r="A9" s="414"/>
      <c r="B9" s="414"/>
      <c r="C9" s="418"/>
      <c r="D9" s="418"/>
      <c r="E9" s="418"/>
      <c r="F9" s="418"/>
      <c r="G9" s="418"/>
      <c r="H9" s="418"/>
      <c r="I9" s="418"/>
      <c r="J9" s="418"/>
      <c r="K9" s="418"/>
      <c r="L9" s="418"/>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8"/>
      <c r="AN9" s="418"/>
      <c r="AO9" s="418"/>
      <c r="AP9" s="418"/>
      <c r="AQ9" s="418"/>
      <c r="AR9" s="418"/>
      <c r="AS9" s="418"/>
      <c r="AT9" s="418"/>
      <c r="AU9" s="418"/>
      <c r="AV9" s="418"/>
      <c r="AW9" s="418"/>
      <c r="AX9" s="418"/>
    </row>
    <row r="10" spans="1:53" ht="15">
      <c r="A10" s="419" t="s">
        <v>700</v>
      </c>
      <c r="B10" s="415"/>
      <c r="C10" s="420">
        <f t="shared" ref="C10:AX10" si="1">SUM(C5:C8)</f>
        <v>30816.416666666664</v>
      </c>
      <c r="D10" s="420">
        <f t="shared" si="1"/>
        <v>50535.916666666664</v>
      </c>
      <c r="E10" s="420">
        <f t="shared" si="1"/>
        <v>50535.916666666664</v>
      </c>
      <c r="F10" s="420">
        <f t="shared" si="1"/>
        <v>50535.916666666664</v>
      </c>
      <c r="G10" s="420">
        <f t="shared" si="1"/>
        <v>50535.916666666664</v>
      </c>
      <c r="H10" s="420">
        <f t="shared" si="1"/>
        <v>50535.916666666664</v>
      </c>
      <c r="I10" s="420">
        <f t="shared" si="1"/>
        <v>30816.416666666664</v>
      </c>
      <c r="J10" s="420">
        <f t="shared" si="1"/>
        <v>30816.416666666664</v>
      </c>
      <c r="K10" s="420">
        <f t="shared" si="1"/>
        <v>50535.916666666664</v>
      </c>
      <c r="L10" s="420">
        <f t="shared" si="1"/>
        <v>50535.916666666664</v>
      </c>
      <c r="M10" s="420">
        <f t="shared" si="1"/>
        <v>50535.916666666664</v>
      </c>
      <c r="N10" s="420">
        <f t="shared" si="1"/>
        <v>30816.416666666664</v>
      </c>
      <c r="O10" s="420">
        <f t="shared" si="1"/>
        <v>44500</v>
      </c>
      <c r="P10" s="420">
        <f t="shared" si="1"/>
        <v>89000</v>
      </c>
      <c r="Q10" s="420">
        <f t="shared" si="1"/>
        <v>89000</v>
      </c>
      <c r="R10" s="420">
        <f t="shared" si="1"/>
        <v>89000</v>
      </c>
      <c r="S10" s="420">
        <f t="shared" si="1"/>
        <v>89000</v>
      </c>
      <c r="T10" s="420">
        <f t="shared" si="1"/>
        <v>89000</v>
      </c>
      <c r="U10" s="420">
        <f t="shared" si="1"/>
        <v>44500</v>
      </c>
      <c r="V10" s="420">
        <f t="shared" si="1"/>
        <v>44500</v>
      </c>
      <c r="W10" s="420">
        <f t="shared" si="1"/>
        <v>89000</v>
      </c>
      <c r="X10" s="420">
        <f t="shared" si="1"/>
        <v>89000</v>
      </c>
      <c r="Y10" s="420">
        <f t="shared" si="1"/>
        <v>89000</v>
      </c>
      <c r="Z10" s="420">
        <f t="shared" si="1"/>
        <v>44500</v>
      </c>
      <c r="AA10" s="420">
        <f t="shared" si="1"/>
        <v>74250</v>
      </c>
      <c r="AB10" s="420">
        <f t="shared" si="1"/>
        <v>148500</v>
      </c>
      <c r="AC10" s="420">
        <f t="shared" si="1"/>
        <v>148500</v>
      </c>
      <c r="AD10" s="420">
        <f t="shared" si="1"/>
        <v>148500</v>
      </c>
      <c r="AE10" s="420">
        <f t="shared" si="1"/>
        <v>148500</v>
      </c>
      <c r="AF10" s="420">
        <f t="shared" si="1"/>
        <v>148500</v>
      </c>
      <c r="AG10" s="420">
        <f t="shared" si="1"/>
        <v>74250</v>
      </c>
      <c r="AH10" s="420">
        <f t="shared" si="1"/>
        <v>74250</v>
      </c>
      <c r="AI10" s="420">
        <f t="shared" si="1"/>
        <v>148500</v>
      </c>
      <c r="AJ10" s="420">
        <f t="shared" si="1"/>
        <v>148500</v>
      </c>
      <c r="AK10" s="420">
        <f t="shared" si="1"/>
        <v>148500</v>
      </c>
      <c r="AL10" s="420">
        <f t="shared" si="1"/>
        <v>74250</v>
      </c>
      <c r="AM10" s="420">
        <f t="shared" si="1"/>
        <v>95625</v>
      </c>
      <c r="AN10" s="420">
        <f t="shared" si="1"/>
        <v>191250</v>
      </c>
      <c r="AO10" s="420">
        <f t="shared" si="1"/>
        <v>191250</v>
      </c>
      <c r="AP10" s="420">
        <f t="shared" si="1"/>
        <v>191250</v>
      </c>
      <c r="AQ10" s="420">
        <f t="shared" si="1"/>
        <v>191250</v>
      </c>
      <c r="AR10" s="420">
        <f t="shared" si="1"/>
        <v>191250</v>
      </c>
      <c r="AS10" s="420">
        <f t="shared" si="1"/>
        <v>95625</v>
      </c>
      <c r="AT10" s="420">
        <f t="shared" si="1"/>
        <v>95625</v>
      </c>
      <c r="AU10" s="420">
        <f t="shared" si="1"/>
        <v>191250</v>
      </c>
      <c r="AV10" s="420">
        <f t="shared" si="1"/>
        <v>191250</v>
      </c>
      <c r="AW10" s="420">
        <f t="shared" si="1"/>
        <v>191250</v>
      </c>
      <c r="AX10" s="420">
        <f t="shared" si="1"/>
        <v>95625</v>
      </c>
    </row>
    <row r="11" spans="1:53">
      <c r="A11" s="415"/>
      <c r="B11" s="415"/>
      <c r="C11" s="420"/>
      <c r="D11" s="420"/>
      <c r="E11" s="420"/>
      <c r="F11" s="420"/>
      <c r="G11" s="420"/>
      <c r="H11" s="420"/>
      <c r="I11" s="420"/>
      <c r="J11" s="420"/>
      <c r="K11" s="420"/>
      <c r="L11" s="420"/>
      <c r="M11" s="420"/>
      <c r="N11" s="420">
        <f>SUM(C10:N10)</f>
        <v>527553.00000000012</v>
      </c>
      <c r="O11" s="420"/>
      <c r="P11" s="420"/>
      <c r="Q11" s="420"/>
      <c r="R11" s="420"/>
      <c r="S11" s="420"/>
      <c r="T11" s="420"/>
      <c r="U11" s="420"/>
      <c r="V11" s="420"/>
      <c r="W11" s="420"/>
      <c r="X11" s="420"/>
      <c r="Y11" s="420"/>
      <c r="Z11" s="420">
        <f>SUM(O10:Z10)</f>
        <v>890000</v>
      </c>
      <c r="AA11" s="420"/>
      <c r="AB11" s="420"/>
      <c r="AC11" s="420"/>
      <c r="AD11" s="420"/>
      <c r="AE11" s="420"/>
      <c r="AF11" s="420"/>
      <c r="AG11" s="420"/>
      <c r="AH11" s="420"/>
      <c r="AI11" s="420"/>
      <c r="AJ11" s="420"/>
      <c r="AK11" s="420"/>
      <c r="AL11" s="420">
        <f>SUM(AA10:AL10)</f>
        <v>1485000</v>
      </c>
      <c r="AM11" s="420"/>
      <c r="AN11" s="420"/>
      <c r="AO11" s="420"/>
      <c r="AP11" s="420"/>
      <c r="AQ11" s="420"/>
      <c r="AR11" s="420"/>
      <c r="AS11" s="420"/>
      <c r="AT11" s="420"/>
      <c r="AU11" s="420"/>
      <c r="AV11" s="420"/>
      <c r="AW11" s="420"/>
      <c r="AX11" s="420">
        <f>SUM(AM10:AX10)</f>
        <v>1912500</v>
      </c>
    </row>
    <row r="12" spans="1:53">
      <c r="A12" s="414"/>
      <c r="B12" s="414"/>
      <c r="C12" s="418"/>
      <c r="D12" s="418"/>
      <c r="E12" s="418"/>
      <c r="F12" s="418"/>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c r="AD12" s="418"/>
      <c r="AE12" s="418"/>
      <c r="AF12" s="418"/>
      <c r="AG12" s="418"/>
      <c r="AH12" s="418"/>
      <c r="AI12" s="418"/>
      <c r="AJ12" s="418"/>
      <c r="AK12" s="418"/>
      <c r="AL12" s="418"/>
      <c r="AM12" s="418"/>
      <c r="AN12" s="418"/>
      <c r="AO12" s="418"/>
      <c r="AP12" s="418"/>
      <c r="AQ12" s="418"/>
      <c r="AR12" s="418"/>
      <c r="AS12" s="418"/>
      <c r="AT12" s="418"/>
      <c r="AU12" s="418"/>
      <c r="AV12" s="418"/>
      <c r="AW12" s="418"/>
      <c r="AX12" s="418"/>
    </row>
    <row r="13" spans="1:53">
      <c r="A13" s="418" t="s">
        <v>701</v>
      </c>
      <c r="B13" s="414"/>
      <c r="C13" s="418">
        <f>CONTO_ECONOMICO!$G$16/12*0.9</f>
        <v>-27225.225000000002</v>
      </c>
      <c r="D13" s="418">
        <f>CONTO_ECONOMICO!$G$16/12*0.9</f>
        <v>-27225.225000000002</v>
      </c>
      <c r="E13" s="418">
        <f>CONTO_ECONOMICO!$G$16/12*0.9</f>
        <v>-27225.225000000002</v>
      </c>
      <c r="F13" s="418">
        <f>CONTO_ECONOMICO!$G$16/12*0.9</f>
        <v>-27225.225000000002</v>
      </c>
      <c r="G13" s="418">
        <f>CONTO_ECONOMICO!$G$16/12</f>
        <v>-30250.25</v>
      </c>
      <c r="H13" s="418">
        <f>CONTO_ECONOMICO!$G$16/12</f>
        <v>-30250.25</v>
      </c>
      <c r="I13" s="418">
        <f>CONTO_ECONOMICO!$G$16/12</f>
        <v>-30250.25</v>
      </c>
      <c r="J13" s="418">
        <f>CONTO_ECONOMICO!$G$16/12</f>
        <v>-30250.25</v>
      </c>
      <c r="K13" s="418">
        <f>CONTO_ECONOMICO!$G$16/12*1.1</f>
        <v>-33275.275000000001</v>
      </c>
      <c r="L13" s="418">
        <f>CONTO_ECONOMICO!$G$16/12*1.1</f>
        <v>-33275.275000000001</v>
      </c>
      <c r="M13" s="418">
        <f>CONTO_ECONOMICO!$G$16/12*1.1</f>
        <v>-33275.275000000001</v>
      </c>
      <c r="N13" s="418">
        <f>CONTO_ECONOMICO!$G$16/12*1.1</f>
        <v>-33275.275000000001</v>
      </c>
      <c r="O13" s="418">
        <f>CONTO_ECONOMICO!$I$16/12*0.9</f>
        <v>-38397.450000000004</v>
      </c>
      <c r="P13" s="418">
        <f>CONTO_ECONOMICO!$I$16/12*0.9</f>
        <v>-38397.450000000004</v>
      </c>
      <c r="Q13" s="418">
        <f>CONTO_ECONOMICO!$I$16/12*0.9</f>
        <v>-38397.450000000004</v>
      </c>
      <c r="R13" s="418">
        <f>CONTO_ECONOMICO!$I$16/12*0.9</f>
        <v>-38397.450000000004</v>
      </c>
      <c r="S13" s="418">
        <f>CONTO_ECONOMICO!$I$16/12</f>
        <v>-42663.833333333336</v>
      </c>
      <c r="T13" s="418">
        <f>CONTO_ECONOMICO!$I$16/12</f>
        <v>-42663.833333333336</v>
      </c>
      <c r="U13" s="418">
        <f>CONTO_ECONOMICO!$I$16/12</f>
        <v>-42663.833333333336</v>
      </c>
      <c r="V13" s="418">
        <f>CONTO_ECONOMICO!$I$16/12</f>
        <v>-42663.833333333336</v>
      </c>
      <c r="W13" s="418">
        <f>CONTO_ECONOMICO!$I$16/12*1.1</f>
        <v>-46930.216666666674</v>
      </c>
      <c r="X13" s="418">
        <f>CONTO_ECONOMICO!$I$16/12*1.1</f>
        <v>-46930.216666666674</v>
      </c>
      <c r="Y13" s="418">
        <f>CONTO_ECONOMICO!$I$16/12*1.1</f>
        <v>-46930.216666666674</v>
      </c>
      <c r="Z13" s="418">
        <f>CONTO_ECONOMICO!$I$16/12*1.1</f>
        <v>-46930.216666666674</v>
      </c>
      <c r="AA13" s="418">
        <f>CONTO_ECONOMICO!$K$16/12*0.9</f>
        <v>-61530.000000000007</v>
      </c>
      <c r="AB13" s="418">
        <f>CONTO_ECONOMICO!$K$16/12*0.9</f>
        <v>-61530.000000000007</v>
      </c>
      <c r="AC13" s="418">
        <f>CONTO_ECONOMICO!$K$16/12*0.9</f>
        <v>-61530.000000000007</v>
      </c>
      <c r="AD13" s="418">
        <f>CONTO_ECONOMICO!$K$16/12*0.9</f>
        <v>-61530.000000000007</v>
      </c>
      <c r="AE13" s="418">
        <f>CONTO_ECONOMICO!$K$16/12</f>
        <v>-68366.666666666672</v>
      </c>
      <c r="AF13" s="418">
        <f>CONTO_ECONOMICO!$K$16/12</f>
        <v>-68366.666666666672</v>
      </c>
      <c r="AG13" s="418">
        <f>CONTO_ECONOMICO!$K$16/12</f>
        <v>-68366.666666666672</v>
      </c>
      <c r="AH13" s="418">
        <f>CONTO_ECONOMICO!$K$16/12</f>
        <v>-68366.666666666672</v>
      </c>
      <c r="AI13" s="418">
        <f>CONTO_ECONOMICO!$K$16/12*1.1</f>
        <v>-75203.333333333343</v>
      </c>
      <c r="AJ13" s="418">
        <f>CONTO_ECONOMICO!$K$16/12*1.1</f>
        <v>-75203.333333333343</v>
      </c>
      <c r="AK13" s="418">
        <f>CONTO_ECONOMICO!$K$16/12*1.1</f>
        <v>-75203.333333333343</v>
      </c>
      <c r="AL13" s="418">
        <f>CONTO_ECONOMICO!$K$16/12*1.1</f>
        <v>-75203.333333333343</v>
      </c>
      <c r="AM13" s="418">
        <f>CONTO_ECONOMICO!$M$16/12*0.9</f>
        <v>-77294.099999999991</v>
      </c>
      <c r="AN13" s="418">
        <f>CONTO_ECONOMICO!$M$16/12*0.9</f>
        <v>-77294.099999999991</v>
      </c>
      <c r="AO13" s="418">
        <f>CONTO_ECONOMICO!$M$16/12*0.9</f>
        <v>-77294.099999999991</v>
      </c>
      <c r="AP13" s="418">
        <f>CONTO_ECONOMICO!$M$16/12*0.9</f>
        <v>-77294.099999999991</v>
      </c>
      <c r="AQ13" s="418">
        <f>CONTO_ECONOMICO!$M$16/12</f>
        <v>-85882.333333333328</v>
      </c>
      <c r="AR13" s="418">
        <f>CONTO_ECONOMICO!$M$16/12</f>
        <v>-85882.333333333328</v>
      </c>
      <c r="AS13" s="418">
        <f>CONTO_ECONOMICO!$M$16/12</f>
        <v>-85882.333333333328</v>
      </c>
      <c r="AT13" s="418">
        <f>CONTO_ECONOMICO!$M$16/12</f>
        <v>-85882.333333333328</v>
      </c>
      <c r="AU13" s="418">
        <f>CONTO_ECONOMICO!$M$16/12*1.1</f>
        <v>-94470.566666666666</v>
      </c>
      <c r="AV13" s="418">
        <f>CONTO_ECONOMICO!$M$16/12*1.1</f>
        <v>-94470.566666666666</v>
      </c>
      <c r="AW13" s="418">
        <f>CONTO_ECONOMICO!$M$16/12*1.1</f>
        <v>-94470.566666666666</v>
      </c>
      <c r="AX13" s="418">
        <f>CONTO_ECONOMICO!$M$16/12*1.1</f>
        <v>-94470.566666666666</v>
      </c>
    </row>
    <row r="14" spans="1:53">
      <c r="A14" s="414" t="s">
        <v>642</v>
      </c>
      <c r="B14" s="414"/>
      <c r="C14" s="418">
        <f>CONTO_ECONOMICO!$G$18/12*0.8</f>
        <v>-3706.6666666666665</v>
      </c>
      <c r="D14" s="418">
        <f>CONTO_ECONOMICO!$G$18/12*0.8</f>
        <v>-3706.6666666666665</v>
      </c>
      <c r="E14" s="418">
        <f>CONTO_ECONOMICO!$G$18/12*0.8</f>
        <v>-3706.6666666666665</v>
      </c>
      <c r="F14" s="418">
        <f>CONTO_ECONOMICO!$G$18/12*0.8</f>
        <v>-3706.6666666666665</v>
      </c>
      <c r="G14" s="418">
        <f>CONTO_ECONOMICO!$G$18/12</f>
        <v>-4633.333333333333</v>
      </c>
      <c r="H14" s="418">
        <f>CONTO_ECONOMICO!$G$18/12</f>
        <v>-4633.333333333333</v>
      </c>
      <c r="I14" s="418">
        <f>CONTO_ECONOMICO!$G$18/12</f>
        <v>-4633.333333333333</v>
      </c>
      <c r="J14" s="418">
        <f>CONTO_ECONOMICO!$G$18/12</f>
        <v>-4633.333333333333</v>
      </c>
      <c r="K14" s="418">
        <f>CONTO_ECONOMICO!$G$18/12*1.2</f>
        <v>-5559.9999999999991</v>
      </c>
      <c r="L14" s="418">
        <f>CONTO_ECONOMICO!$G$18/12*1.2</f>
        <v>-5559.9999999999991</v>
      </c>
      <c r="M14" s="418">
        <f>CONTO_ECONOMICO!$G$18/12*1.2</f>
        <v>-5559.9999999999991</v>
      </c>
      <c r="N14" s="418">
        <f>CONTO_ECONOMICO!$G$18/12*1.2</f>
        <v>-5559.9999999999991</v>
      </c>
      <c r="O14" s="418">
        <f>CONTO_ECONOMICO!$I$18/12*0.8</f>
        <v>-6026.666666666667</v>
      </c>
      <c r="P14" s="418">
        <f>CONTO_ECONOMICO!$I$18/12*0.8</f>
        <v>-6026.666666666667</v>
      </c>
      <c r="Q14" s="418">
        <f>CONTO_ECONOMICO!$I$18/12*0.8</f>
        <v>-6026.666666666667</v>
      </c>
      <c r="R14" s="418">
        <f>CONTO_ECONOMICO!$I$18/12*0.8</f>
        <v>-6026.666666666667</v>
      </c>
      <c r="S14" s="418">
        <f>CONTO_ECONOMICO!$I$18/12</f>
        <v>-7533.333333333333</v>
      </c>
      <c r="T14" s="418">
        <f>CONTO_ECONOMICO!$I$18/12</f>
        <v>-7533.333333333333</v>
      </c>
      <c r="U14" s="418">
        <f>CONTO_ECONOMICO!$I$18/12</f>
        <v>-7533.333333333333</v>
      </c>
      <c r="V14" s="418">
        <f>CONTO_ECONOMICO!$I$18/12</f>
        <v>-7533.333333333333</v>
      </c>
      <c r="W14" s="418">
        <f>CONTO_ECONOMICO!$I$18/12*1.2</f>
        <v>-9040</v>
      </c>
      <c r="X14" s="418">
        <f>CONTO_ECONOMICO!$I$18/12*1.2</f>
        <v>-9040</v>
      </c>
      <c r="Y14" s="418">
        <f>CONTO_ECONOMICO!$I$18/12*1.2</f>
        <v>-9040</v>
      </c>
      <c r="Z14" s="418">
        <f>CONTO_ECONOMICO!$I$18/12*1.2</f>
        <v>-9040</v>
      </c>
      <c r="AA14" s="418">
        <f>CONTO_ECONOMICO!$K$18/12*0.9</f>
        <v>-12915.6</v>
      </c>
      <c r="AB14" s="418">
        <f>CONTO_ECONOMICO!$K$18/12*0.9</f>
        <v>-12915.6</v>
      </c>
      <c r="AC14" s="418">
        <f>CONTO_ECONOMICO!$K$18/12*0.9</f>
        <v>-12915.6</v>
      </c>
      <c r="AD14" s="418">
        <f>CONTO_ECONOMICO!$K$18/12*0.9</f>
        <v>-12915.6</v>
      </c>
      <c r="AE14" s="418">
        <f>CONTO_ECONOMICO!$K$18/12</f>
        <v>-14350.666666666666</v>
      </c>
      <c r="AF14" s="418">
        <f>CONTO_ECONOMICO!$K$18/12</f>
        <v>-14350.666666666666</v>
      </c>
      <c r="AG14" s="418">
        <f>CONTO_ECONOMICO!$K$18/12</f>
        <v>-14350.666666666666</v>
      </c>
      <c r="AH14" s="418">
        <f>CONTO_ECONOMICO!$K$18/12</f>
        <v>-14350.666666666666</v>
      </c>
      <c r="AI14" s="418">
        <f>CONTO_ECONOMICO!$K$18/12*1.1</f>
        <v>-15785.733333333334</v>
      </c>
      <c r="AJ14" s="418">
        <f>CONTO_ECONOMICO!$K$18/12*1.1</f>
        <v>-15785.733333333334</v>
      </c>
      <c r="AK14" s="418">
        <f>CONTO_ECONOMICO!$K$18/12*1.1</f>
        <v>-15785.733333333334</v>
      </c>
      <c r="AL14" s="418">
        <f>CONTO_ECONOMICO!$K$18/12*1.1</f>
        <v>-15785.733333333334</v>
      </c>
      <c r="AM14" s="418">
        <f>CONTO_ECONOMICO!$M$18/12</f>
        <v>-16304.333333333334</v>
      </c>
      <c r="AN14" s="418">
        <f>CONTO_ECONOMICO!$M$18/12</f>
        <v>-16304.333333333334</v>
      </c>
      <c r="AO14" s="418">
        <f>CONTO_ECONOMICO!$M$18/12</f>
        <v>-16304.333333333334</v>
      </c>
      <c r="AP14" s="418">
        <f>CONTO_ECONOMICO!$M$18/12</f>
        <v>-16304.333333333334</v>
      </c>
      <c r="AQ14" s="418">
        <f>CONTO_ECONOMICO!$M$18/12</f>
        <v>-16304.333333333334</v>
      </c>
      <c r="AR14" s="418">
        <f>CONTO_ECONOMICO!$M$18/12</f>
        <v>-16304.333333333334</v>
      </c>
      <c r="AS14" s="418">
        <f>CONTO_ECONOMICO!$M$18/12</f>
        <v>-16304.333333333334</v>
      </c>
      <c r="AT14" s="418">
        <f>CONTO_ECONOMICO!$M$18/12</f>
        <v>-16304.333333333334</v>
      </c>
      <c r="AU14" s="418">
        <f>CONTO_ECONOMICO!$M$18/12</f>
        <v>-16304.333333333334</v>
      </c>
      <c r="AV14" s="418">
        <f>CONTO_ECONOMICO!$M$18/12</f>
        <v>-16304.333333333334</v>
      </c>
      <c r="AW14" s="418">
        <f>CONTO_ECONOMICO!$M$18/12</f>
        <v>-16304.333333333334</v>
      </c>
      <c r="AX14" s="418">
        <f>CONTO_ECONOMICO!$M$18/12</f>
        <v>-16304.333333333334</v>
      </c>
    </row>
    <row r="15" spans="1:53">
      <c r="A15" s="414"/>
      <c r="B15" s="414"/>
      <c r="C15" s="418"/>
      <c r="D15" s="418"/>
      <c r="E15" s="418"/>
      <c r="F15" s="418"/>
      <c r="G15" s="418"/>
      <c r="H15" s="418"/>
      <c r="I15" s="418"/>
      <c r="J15" s="418"/>
      <c r="K15" s="418"/>
      <c r="L15" s="418"/>
      <c r="M15" s="418"/>
      <c r="N15" s="418"/>
      <c r="O15" s="418"/>
      <c r="P15" s="418"/>
      <c r="Q15" s="418"/>
      <c r="R15" s="418"/>
      <c r="S15" s="418"/>
      <c r="T15" s="418"/>
      <c r="U15" s="418"/>
      <c r="V15" s="418"/>
      <c r="W15" s="418"/>
      <c r="X15" s="418"/>
      <c r="Y15" s="418"/>
      <c r="Z15" s="418"/>
      <c r="AA15" s="418"/>
      <c r="AB15" s="418"/>
      <c r="AC15" s="418"/>
      <c r="AD15" s="418"/>
      <c r="AE15" s="418"/>
      <c r="AF15" s="418"/>
      <c r="AG15" s="418"/>
      <c r="AH15" s="418"/>
      <c r="AI15" s="418"/>
      <c r="AJ15" s="418"/>
      <c r="AK15" s="418"/>
      <c r="AL15" s="418"/>
      <c r="AM15" s="418"/>
      <c r="AN15" s="418"/>
      <c r="AO15" s="418"/>
      <c r="AP15" s="418"/>
      <c r="AQ15" s="418"/>
      <c r="AR15" s="418"/>
      <c r="AS15" s="418"/>
      <c r="AT15" s="418"/>
      <c r="AU15" s="418"/>
      <c r="AV15" s="418"/>
      <c r="AW15" s="418"/>
      <c r="AX15" s="418"/>
    </row>
    <row r="16" spans="1:53" ht="15">
      <c r="A16" s="419" t="s">
        <v>643</v>
      </c>
      <c r="B16" s="415"/>
      <c r="C16" s="420">
        <f t="shared" ref="C16:AX16" si="2">+C10+C13+C14</f>
        <v>-115.47500000000446</v>
      </c>
      <c r="D16" s="420">
        <f t="shared" si="2"/>
        <v>19604.024999999994</v>
      </c>
      <c r="E16" s="420">
        <f t="shared" si="2"/>
        <v>19604.024999999994</v>
      </c>
      <c r="F16" s="420">
        <f t="shared" si="2"/>
        <v>19604.024999999994</v>
      </c>
      <c r="G16" s="420">
        <f t="shared" si="2"/>
        <v>15652.333333333332</v>
      </c>
      <c r="H16" s="420">
        <f t="shared" si="2"/>
        <v>15652.333333333332</v>
      </c>
      <c r="I16" s="420">
        <f t="shared" si="2"/>
        <v>-4067.1666666666688</v>
      </c>
      <c r="J16" s="420">
        <f t="shared" si="2"/>
        <v>-4067.1666666666688</v>
      </c>
      <c r="K16" s="420">
        <f t="shared" si="2"/>
        <v>11700.641666666663</v>
      </c>
      <c r="L16" s="420">
        <f t="shared" si="2"/>
        <v>11700.641666666663</v>
      </c>
      <c r="M16" s="420">
        <f t="shared" si="2"/>
        <v>11700.641666666663</v>
      </c>
      <c r="N16" s="420">
        <f t="shared" si="2"/>
        <v>-8018.8583333333363</v>
      </c>
      <c r="O16" s="420">
        <f t="shared" si="2"/>
        <v>75.883333333328665</v>
      </c>
      <c r="P16" s="420">
        <f t="shared" si="2"/>
        <v>44575.883333333331</v>
      </c>
      <c r="Q16" s="420">
        <f t="shared" si="2"/>
        <v>44575.883333333331</v>
      </c>
      <c r="R16" s="420">
        <f t="shared" si="2"/>
        <v>44575.883333333331</v>
      </c>
      <c r="S16" s="420">
        <f t="shared" si="2"/>
        <v>38802.833333333328</v>
      </c>
      <c r="T16" s="420">
        <f t="shared" si="2"/>
        <v>38802.833333333328</v>
      </c>
      <c r="U16" s="420">
        <f t="shared" si="2"/>
        <v>-5697.1666666666688</v>
      </c>
      <c r="V16" s="420">
        <f t="shared" si="2"/>
        <v>-5697.1666666666688</v>
      </c>
      <c r="W16" s="420">
        <f t="shared" si="2"/>
        <v>33029.783333333326</v>
      </c>
      <c r="X16" s="420">
        <f t="shared" si="2"/>
        <v>33029.783333333326</v>
      </c>
      <c r="Y16" s="420">
        <f t="shared" si="2"/>
        <v>33029.783333333326</v>
      </c>
      <c r="Z16" s="420">
        <f t="shared" si="2"/>
        <v>-11470.216666666674</v>
      </c>
      <c r="AA16" s="420">
        <f t="shared" si="2"/>
        <v>-195.60000000000764</v>
      </c>
      <c r="AB16" s="420">
        <f t="shared" si="2"/>
        <v>74054.399999999994</v>
      </c>
      <c r="AC16" s="420">
        <f t="shared" si="2"/>
        <v>74054.399999999994</v>
      </c>
      <c r="AD16" s="420">
        <f t="shared" si="2"/>
        <v>74054.399999999994</v>
      </c>
      <c r="AE16" s="420">
        <f t="shared" si="2"/>
        <v>65782.666666666657</v>
      </c>
      <c r="AF16" s="420">
        <f t="shared" si="2"/>
        <v>65782.666666666657</v>
      </c>
      <c r="AG16" s="420">
        <f t="shared" si="2"/>
        <v>-8467.3333333333376</v>
      </c>
      <c r="AH16" s="420">
        <f t="shared" si="2"/>
        <v>-8467.3333333333376</v>
      </c>
      <c r="AI16" s="420">
        <f t="shared" si="2"/>
        <v>57510.93333333332</v>
      </c>
      <c r="AJ16" s="420">
        <f t="shared" si="2"/>
        <v>57510.93333333332</v>
      </c>
      <c r="AK16" s="420">
        <f t="shared" si="2"/>
        <v>57510.93333333332</v>
      </c>
      <c r="AL16" s="420">
        <f t="shared" si="2"/>
        <v>-16739.066666666677</v>
      </c>
      <c r="AM16" s="420">
        <f t="shared" si="2"/>
        <v>2026.5666666666748</v>
      </c>
      <c r="AN16" s="420">
        <f t="shared" si="2"/>
        <v>97651.56666666668</v>
      </c>
      <c r="AO16" s="420">
        <f t="shared" si="2"/>
        <v>97651.56666666668</v>
      </c>
      <c r="AP16" s="420">
        <f t="shared" si="2"/>
        <v>97651.56666666668</v>
      </c>
      <c r="AQ16" s="420">
        <f t="shared" si="2"/>
        <v>89063.333333333343</v>
      </c>
      <c r="AR16" s="420">
        <f t="shared" si="2"/>
        <v>89063.333333333343</v>
      </c>
      <c r="AS16" s="420">
        <f t="shared" si="2"/>
        <v>-6561.6666666666624</v>
      </c>
      <c r="AT16" s="420">
        <f t="shared" si="2"/>
        <v>-6561.6666666666624</v>
      </c>
      <c r="AU16" s="420">
        <f t="shared" si="2"/>
        <v>80475.100000000006</v>
      </c>
      <c r="AV16" s="420">
        <f t="shared" si="2"/>
        <v>80475.100000000006</v>
      </c>
      <c r="AW16" s="420">
        <f t="shared" si="2"/>
        <v>80475.100000000006</v>
      </c>
      <c r="AX16" s="420">
        <f t="shared" si="2"/>
        <v>-15149.9</v>
      </c>
    </row>
    <row r="17" spans="1:50">
      <c r="A17" s="415"/>
      <c r="B17" s="415"/>
      <c r="C17" s="420"/>
      <c r="D17" s="420"/>
      <c r="E17" s="420"/>
      <c r="F17" s="420"/>
      <c r="G17" s="420"/>
      <c r="H17" s="420"/>
      <c r="I17" s="420"/>
      <c r="J17" s="420"/>
      <c r="K17" s="420"/>
      <c r="L17" s="420"/>
      <c r="M17" s="420"/>
      <c r="N17" s="420">
        <f>SUM(C16:N16)</f>
        <v>108949.99999999994</v>
      </c>
      <c r="O17" s="420"/>
      <c r="P17" s="420"/>
      <c r="Q17" s="420"/>
      <c r="R17" s="420"/>
      <c r="S17" s="420"/>
      <c r="T17" s="420"/>
      <c r="U17" s="420"/>
      <c r="V17" s="420"/>
      <c r="W17" s="420"/>
      <c r="X17" s="420"/>
      <c r="Y17" s="420"/>
      <c r="Z17" s="420">
        <f>SUM(O16:Z16)</f>
        <v>287633.99999999994</v>
      </c>
      <c r="AA17" s="420"/>
      <c r="AB17" s="420"/>
      <c r="AC17" s="420"/>
      <c r="AD17" s="420"/>
      <c r="AE17" s="420"/>
      <c r="AF17" s="420"/>
      <c r="AG17" s="420"/>
      <c r="AH17" s="420"/>
      <c r="AI17" s="420"/>
      <c r="AJ17" s="420"/>
      <c r="AK17" s="420"/>
      <c r="AL17" s="420">
        <f>SUM(AA16:AL16)</f>
        <v>492392</v>
      </c>
      <c r="AM17" s="420"/>
      <c r="AN17" s="420"/>
      <c r="AO17" s="420"/>
      <c r="AP17" s="420"/>
      <c r="AQ17" s="420"/>
      <c r="AR17" s="420"/>
      <c r="AS17" s="420"/>
      <c r="AT17" s="420"/>
      <c r="AU17" s="420"/>
      <c r="AV17" s="420"/>
      <c r="AW17" s="420"/>
      <c r="AX17" s="420">
        <f>SUM(AM16:AX16)</f>
        <v>686260</v>
      </c>
    </row>
    <row r="18" spans="1:50">
      <c r="A18" s="414"/>
      <c r="B18" s="414"/>
      <c r="C18" s="418"/>
      <c r="D18" s="418"/>
      <c r="E18" s="418"/>
      <c r="F18" s="418"/>
      <c r="G18" s="418"/>
      <c r="H18" s="418"/>
      <c r="I18" s="418"/>
      <c r="J18" s="418"/>
      <c r="K18" s="418"/>
      <c r="L18" s="418"/>
      <c r="M18" s="418"/>
      <c r="N18" s="418"/>
      <c r="O18" s="418"/>
      <c r="P18" s="418"/>
      <c r="Q18" s="418"/>
      <c r="R18" s="418"/>
      <c r="S18" s="418"/>
      <c r="T18" s="418"/>
      <c r="U18" s="418"/>
      <c r="V18" s="418"/>
      <c r="W18" s="418"/>
      <c r="X18" s="418"/>
      <c r="Y18" s="418"/>
      <c r="Z18" s="418"/>
      <c r="AA18" s="418"/>
      <c r="AB18" s="418"/>
      <c r="AC18" s="418"/>
      <c r="AD18" s="418"/>
      <c r="AE18" s="418"/>
      <c r="AF18" s="418"/>
      <c r="AG18" s="418"/>
      <c r="AH18" s="418"/>
      <c r="AI18" s="418"/>
      <c r="AJ18" s="418"/>
      <c r="AK18" s="418"/>
      <c r="AL18" s="418"/>
      <c r="AM18" s="418"/>
      <c r="AN18" s="418"/>
      <c r="AO18" s="418"/>
      <c r="AP18" s="418"/>
      <c r="AQ18" s="418"/>
      <c r="AR18" s="418"/>
      <c r="AS18" s="418"/>
      <c r="AT18" s="418"/>
      <c r="AU18" s="418"/>
      <c r="AV18" s="418"/>
      <c r="AW18" s="418"/>
      <c r="AX18" s="418"/>
    </row>
    <row r="19" spans="1:50">
      <c r="A19" s="414" t="s">
        <v>644</v>
      </c>
      <c r="B19" s="414"/>
      <c r="C19" s="418">
        <f>CONTO_ECONOMICO!$G$20/12</f>
        <v>-5695.833333333333</v>
      </c>
      <c r="D19" s="418">
        <f>CONTO_ECONOMICO!$G$20/12</f>
        <v>-5695.833333333333</v>
      </c>
      <c r="E19" s="418">
        <f>CONTO_ECONOMICO!$G$20/12</f>
        <v>-5695.833333333333</v>
      </c>
      <c r="F19" s="418">
        <f>CONTO_ECONOMICO!$G$20/12</f>
        <v>-5695.833333333333</v>
      </c>
      <c r="G19" s="418">
        <f>CONTO_ECONOMICO!$G$20/12</f>
        <v>-5695.833333333333</v>
      </c>
      <c r="H19" s="418">
        <f>CONTO_ECONOMICO!$G$20/12</f>
        <v>-5695.833333333333</v>
      </c>
      <c r="I19" s="418">
        <f>CONTO_ECONOMICO!$G$20/12</f>
        <v>-5695.833333333333</v>
      </c>
      <c r="J19" s="418">
        <f>CONTO_ECONOMICO!$G$20/12</f>
        <v>-5695.833333333333</v>
      </c>
      <c r="K19" s="418">
        <f>CONTO_ECONOMICO!$G$20/12</f>
        <v>-5695.833333333333</v>
      </c>
      <c r="L19" s="418">
        <f>CONTO_ECONOMICO!$G$20/12</f>
        <v>-5695.833333333333</v>
      </c>
      <c r="M19" s="418">
        <f>CONTO_ECONOMICO!$G$20/12</f>
        <v>-5695.833333333333</v>
      </c>
      <c r="N19" s="418">
        <f>CONTO_ECONOMICO!$G$20/12</f>
        <v>-5695.833333333333</v>
      </c>
      <c r="O19" s="418">
        <f>CONTO_ECONOMICO!$I$20/12</f>
        <v>-4812.5</v>
      </c>
      <c r="P19" s="418">
        <f>CONTO_ECONOMICO!$I$20/12</f>
        <v>-4812.5</v>
      </c>
      <c r="Q19" s="418">
        <f>CONTO_ECONOMICO!$I$20/12</f>
        <v>-4812.5</v>
      </c>
      <c r="R19" s="418">
        <f>CONTO_ECONOMICO!$I$20/12</f>
        <v>-4812.5</v>
      </c>
      <c r="S19" s="418">
        <f>CONTO_ECONOMICO!$I$20/12</f>
        <v>-4812.5</v>
      </c>
      <c r="T19" s="418">
        <f>CONTO_ECONOMICO!$I$20/12</f>
        <v>-4812.5</v>
      </c>
      <c r="U19" s="418">
        <f>CONTO_ECONOMICO!$I$20/12</f>
        <v>-4812.5</v>
      </c>
      <c r="V19" s="418">
        <f>CONTO_ECONOMICO!$I$20/12</f>
        <v>-4812.5</v>
      </c>
      <c r="W19" s="418">
        <f>CONTO_ECONOMICO!$I$20/12</f>
        <v>-4812.5</v>
      </c>
      <c r="X19" s="418">
        <f>CONTO_ECONOMICO!$I$20/12</f>
        <v>-4812.5</v>
      </c>
      <c r="Y19" s="418">
        <f>CONTO_ECONOMICO!$I$20/12</f>
        <v>-4812.5</v>
      </c>
      <c r="Z19" s="418">
        <f>CONTO_ECONOMICO!$I$20/12</f>
        <v>-4812.5</v>
      </c>
      <c r="AA19" s="418">
        <f>CONTO_ECONOMICO!$K$20/12</f>
        <v>-4645.833333333333</v>
      </c>
      <c r="AB19" s="418">
        <f>CONTO_ECONOMICO!$K$20/12</f>
        <v>-4645.833333333333</v>
      </c>
      <c r="AC19" s="418">
        <f>CONTO_ECONOMICO!$K$20/12</f>
        <v>-4645.833333333333</v>
      </c>
      <c r="AD19" s="418">
        <f>CONTO_ECONOMICO!$K$20/12</f>
        <v>-4645.833333333333</v>
      </c>
      <c r="AE19" s="418">
        <f>CONTO_ECONOMICO!$K$20/12</f>
        <v>-4645.833333333333</v>
      </c>
      <c r="AF19" s="418">
        <f>CONTO_ECONOMICO!$K$20/12</f>
        <v>-4645.833333333333</v>
      </c>
      <c r="AG19" s="418">
        <f>CONTO_ECONOMICO!$K$20/12</f>
        <v>-4645.833333333333</v>
      </c>
      <c r="AH19" s="418">
        <f>CONTO_ECONOMICO!$K$20/12</f>
        <v>-4645.833333333333</v>
      </c>
      <c r="AI19" s="418">
        <f>CONTO_ECONOMICO!$K$20/12</f>
        <v>-4645.833333333333</v>
      </c>
      <c r="AJ19" s="418">
        <f>CONTO_ECONOMICO!$K$20/12</f>
        <v>-4645.833333333333</v>
      </c>
      <c r="AK19" s="418">
        <f>CONTO_ECONOMICO!$K$20/12</f>
        <v>-4645.833333333333</v>
      </c>
      <c r="AL19" s="418">
        <f>CONTO_ECONOMICO!$K$20/12</f>
        <v>-4645.833333333333</v>
      </c>
      <c r="AM19" s="418">
        <f>CONTO_ECONOMICO!$M$20/12</f>
        <v>-4674.833333333333</v>
      </c>
      <c r="AN19" s="418">
        <f>CONTO_ECONOMICO!$M$20/12</f>
        <v>-4674.833333333333</v>
      </c>
      <c r="AO19" s="418">
        <f>CONTO_ECONOMICO!$M$20/12</f>
        <v>-4674.833333333333</v>
      </c>
      <c r="AP19" s="418">
        <f>CONTO_ECONOMICO!$M$20/12</f>
        <v>-4674.833333333333</v>
      </c>
      <c r="AQ19" s="418">
        <f>CONTO_ECONOMICO!$M$20/12</f>
        <v>-4674.833333333333</v>
      </c>
      <c r="AR19" s="418">
        <f>CONTO_ECONOMICO!$M$20/12</f>
        <v>-4674.833333333333</v>
      </c>
      <c r="AS19" s="418">
        <f>CONTO_ECONOMICO!$M$20/12</f>
        <v>-4674.833333333333</v>
      </c>
      <c r="AT19" s="418">
        <f>CONTO_ECONOMICO!$M$20/12</f>
        <v>-4674.833333333333</v>
      </c>
      <c r="AU19" s="418">
        <f>CONTO_ECONOMICO!$M$20/12</f>
        <v>-4674.833333333333</v>
      </c>
      <c r="AV19" s="418">
        <f>CONTO_ECONOMICO!$M$20/12</f>
        <v>-4674.833333333333</v>
      </c>
      <c r="AW19" s="418">
        <f>CONTO_ECONOMICO!$M$20/12</f>
        <v>-4674.833333333333</v>
      </c>
      <c r="AX19" s="418">
        <f>CONTO_ECONOMICO!$M$20/12</f>
        <v>-4674.833333333333</v>
      </c>
    </row>
    <row r="20" spans="1:50">
      <c r="A20" s="414" t="s">
        <v>647</v>
      </c>
      <c r="B20" s="414"/>
      <c r="C20" s="418">
        <f>CONTO_ECONOMICO!$G$23/12</f>
        <v>-404.91666666666669</v>
      </c>
      <c r="D20" s="418">
        <f>CONTO_ECONOMICO!$G$23/12</f>
        <v>-404.91666666666669</v>
      </c>
      <c r="E20" s="418">
        <f>CONTO_ECONOMICO!$G$23/12</f>
        <v>-404.91666666666669</v>
      </c>
      <c r="F20" s="418">
        <f>CONTO_ECONOMICO!$G$23/12</f>
        <v>-404.91666666666669</v>
      </c>
      <c r="G20" s="418">
        <f>CONTO_ECONOMICO!$G$23/12</f>
        <v>-404.91666666666669</v>
      </c>
      <c r="H20" s="418">
        <f>CONTO_ECONOMICO!$G$23/12</f>
        <v>-404.91666666666669</v>
      </c>
      <c r="I20" s="418">
        <f>CONTO_ECONOMICO!$G$23/12</f>
        <v>-404.91666666666669</v>
      </c>
      <c r="J20" s="418">
        <f>CONTO_ECONOMICO!$G$23/12</f>
        <v>-404.91666666666669</v>
      </c>
      <c r="K20" s="418">
        <f>CONTO_ECONOMICO!$G$23/12</f>
        <v>-404.91666666666669</v>
      </c>
      <c r="L20" s="418">
        <f>CONTO_ECONOMICO!$G$23/12</f>
        <v>-404.91666666666669</v>
      </c>
      <c r="M20" s="418">
        <f>CONTO_ECONOMICO!$G$23/12</f>
        <v>-404.91666666666669</v>
      </c>
      <c r="N20" s="418">
        <f>CONTO_ECONOMICO!$G$23/12</f>
        <v>-404.91666666666669</v>
      </c>
      <c r="O20" s="418">
        <f>CONTO_ECONOMICO!$I$23/12</f>
        <v>-624.25387827356587</v>
      </c>
      <c r="P20" s="418">
        <f>CONTO_ECONOMICO!$I$23/12</f>
        <v>-624.25387827356587</v>
      </c>
      <c r="Q20" s="418">
        <f>CONTO_ECONOMICO!$I$23/12</f>
        <v>-624.25387827356587</v>
      </c>
      <c r="R20" s="418">
        <f>CONTO_ECONOMICO!$I$23/12</f>
        <v>-624.25387827356587</v>
      </c>
      <c r="S20" s="418">
        <f>CONTO_ECONOMICO!$I$23/12</f>
        <v>-624.25387827356587</v>
      </c>
      <c r="T20" s="418">
        <f>CONTO_ECONOMICO!$I$23/12</f>
        <v>-624.25387827356587</v>
      </c>
      <c r="U20" s="418">
        <f>CONTO_ECONOMICO!$I$23/12</f>
        <v>-624.25387827356587</v>
      </c>
      <c r="V20" s="418">
        <f>CONTO_ECONOMICO!$I$23/12</f>
        <v>-624.25387827356587</v>
      </c>
      <c r="W20" s="418">
        <f>CONTO_ECONOMICO!$I$23/12</f>
        <v>-624.25387827356587</v>
      </c>
      <c r="X20" s="418">
        <f>CONTO_ECONOMICO!$I$23/12</f>
        <v>-624.25387827356587</v>
      </c>
      <c r="Y20" s="418">
        <f>CONTO_ECONOMICO!$I$23/12</f>
        <v>-624.25387827356587</v>
      </c>
      <c r="Z20" s="418">
        <f>CONTO_ECONOMICO!$I$23/12</f>
        <v>-624.25387827356587</v>
      </c>
      <c r="AA20" s="418">
        <f>CONTO_ECONOMICO!$K$23/12</f>
        <v>-681.0957532136058</v>
      </c>
      <c r="AB20" s="418">
        <f>CONTO_ECONOMICO!$K$23/12</f>
        <v>-681.0957532136058</v>
      </c>
      <c r="AC20" s="418">
        <f>CONTO_ECONOMICO!$K$23/12</f>
        <v>-681.0957532136058</v>
      </c>
      <c r="AD20" s="418">
        <f>CONTO_ECONOMICO!$K$23/12</f>
        <v>-681.0957532136058</v>
      </c>
      <c r="AE20" s="418">
        <f>CONTO_ECONOMICO!$K$23/12</f>
        <v>-681.0957532136058</v>
      </c>
      <c r="AF20" s="418">
        <f>CONTO_ECONOMICO!$K$23/12</f>
        <v>-681.0957532136058</v>
      </c>
      <c r="AG20" s="418">
        <f>CONTO_ECONOMICO!$K$23/12</f>
        <v>-681.0957532136058</v>
      </c>
      <c r="AH20" s="418">
        <f>CONTO_ECONOMICO!$K$23/12</f>
        <v>-681.0957532136058</v>
      </c>
      <c r="AI20" s="418">
        <f>CONTO_ECONOMICO!$K$23/12</f>
        <v>-681.0957532136058</v>
      </c>
      <c r="AJ20" s="418">
        <f>CONTO_ECONOMICO!$K$23/12</f>
        <v>-681.0957532136058</v>
      </c>
      <c r="AK20" s="418">
        <f>CONTO_ECONOMICO!$K$23/12</f>
        <v>-681.0957532136058</v>
      </c>
      <c r="AL20" s="418">
        <f>CONTO_ECONOMICO!$K$23/12</f>
        <v>-681.0957532136058</v>
      </c>
      <c r="AM20" s="418">
        <f>CONTO_ECONOMICO!$M$23/12</f>
        <v>-885.4270273942501</v>
      </c>
      <c r="AN20" s="418">
        <f>CONTO_ECONOMICO!$M$23/12</f>
        <v>-885.4270273942501</v>
      </c>
      <c r="AO20" s="418">
        <f>CONTO_ECONOMICO!$M$23/12</f>
        <v>-885.4270273942501</v>
      </c>
      <c r="AP20" s="418">
        <f>CONTO_ECONOMICO!$M$23/12</f>
        <v>-885.4270273942501</v>
      </c>
      <c r="AQ20" s="418">
        <f>CONTO_ECONOMICO!$M$23/12</f>
        <v>-885.4270273942501</v>
      </c>
      <c r="AR20" s="418">
        <f>CONTO_ECONOMICO!$M$23/12</f>
        <v>-885.4270273942501</v>
      </c>
      <c r="AS20" s="418">
        <f>CONTO_ECONOMICO!$M$23/12</f>
        <v>-885.4270273942501</v>
      </c>
      <c r="AT20" s="418">
        <f>CONTO_ECONOMICO!$M$23/12</f>
        <v>-885.4270273942501</v>
      </c>
      <c r="AU20" s="418">
        <f>CONTO_ECONOMICO!$M$23/12</f>
        <v>-885.4270273942501</v>
      </c>
      <c r="AV20" s="418">
        <f>CONTO_ECONOMICO!$M$23/12</f>
        <v>-885.4270273942501</v>
      </c>
      <c r="AW20" s="418">
        <f>CONTO_ECONOMICO!$M$23/12</f>
        <v>-885.4270273942501</v>
      </c>
      <c r="AX20" s="418">
        <f>CONTO_ECONOMICO!$M$23/12</f>
        <v>-885.4270273942501</v>
      </c>
    </row>
    <row r="21" spans="1:50">
      <c r="A21" s="414" t="s">
        <v>648</v>
      </c>
      <c r="B21" s="414"/>
      <c r="C21" s="418">
        <v>0</v>
      </c>
      <c r="D21" s="418">
        <v>0</v>
      </c>
      <c r="E21" s="418">
        <v>0</v>
      </c>
      <c r="F21" s="418">
        <v>0</v>
      </c>
      <c r="G21" s="418">
        <v>0</v>
      </c>
      <c r="H21" s="418">
        <v>0</v>
      </c>
      <c r="I21" s="418">
        <v>0</v>
      </c>
      <c r="J21" s="418">
        <v>0</v>
      </c>
      <c r="K21" s="418">
        <v>0</v>
      </c>
      <c r="L21" s="418">
        <v>0</v>
      </c>
      <c r="M21" s="418">
        <v>0</v>
      </c>
      <c r="N21" s="418">
        <v>0</v>
      </c>
      <c r="O21" s="418">
        <v>0</v>
      </c>
      <c r="P21" s="418">
        <v>0</v>
      </c>
      <c r="Q21" s="418">
        <v>0</v>
      </c>
      <c r="R21" s="418">
        <v>0</v>
      </c>
      <c r="S21" s="418">
        <v>0</v>
      </c>
      <c r="T21" s="418">
        <v>0</v>
      </c>
      <c r="U21" s="418">
        <v>0</v>
      </c>
      <c r="V21" s="418">
        <v>0</v>
      </c>
      <c r="W21" s="418">
        <v>0</v>
      </c>
      <c r="X21" s="418">
        <v>0</v>
      </c>
      <c r="Y21" s="418">
        <v>0</v>
      </c>
      <c r="Z21" s="418">
        <v>0</v>
      </c>
      <c r="AA21" s="418">
        <f>CONTO_ECONOMICO!$I$24/12</f>
        <v>0</v>
      </c>
      <c r="AB21" s="418">
        <f>CONTO_ECONOMICO!$I$24/12</f>
        <v>0</v>
      </c>
      <c r="AC21" s="418">
        <f>CONTO_ECONOMICO!$I$24/12</f>
        <v>0</v>
      </c>
      <c r="AD21" s="418">
        <f>CONTO_ECONOMICO!$I$24/12</f>
        <v>0</v>
      </c>
      <c r="AE21" s="418">
        <f>CONTO_ECONOMICO!$I$24/12</f>
        <v>0</v>
      </c>
      <c r="AF21" s="418">
        <f>CONTO_ECONOMICO!$I$24/12</f>
        <v>0</v>
      </c>
      <c r="AG21" s="418">
        <f>CONTO_ECONOMICO!$I$24/12</f>
        <v>0</v>
      </c>
      <c r="AH21" s="418">
        <f>CONTO_ECONOMICO!$I$24/12</f>
        <v>0</v>
      </c>
      <c r="AI21" s="418">
        <f>CONTO_ECONOMICO!$I$24/12</f>
        <v>0</v>
      </c>
      <c r="AJ21" s="418">
        <f>CONTO_ECONOMICO!$I$24/12</f>
        <v>0</v>
      </c>
      <c r="AK21" s="418">
        <f>CONTO_ECONOMICO!$I$24/12</f>
        <v>0</v>
      </c>
      <c r="AL21" s="418">
        <f>CONTO_ECONOMICO!$I$24/12</f>
        <v>0</v>
      </c>
      <c r="AM21" s="418">
        <f>CONTO_ECONOMICO!$K$24/12</f>
        <v>0</v>
      </c>
      <c r="AN21" s="418">
        <f>CONTO_ECONOMICO!$K$24/12</f>
        <v>0</v>
      </c>
      <c r="AO21" s="418">
        <f>CONTO_ECONOMICO!$K$24/12</f>
        <v>0</v>
      </c>
      <c r="AP21" s="418">
        <f>CONTO_ECONOMICO!$K$24/12</f>
        <v>0</v>
      </c>
      <c r="AQ21" s="418">
        <f>CONTO_ECONOMICO!$K$24/12</f>
        <v>0</v>
      </c>
      <c r="AR21" s="418">
        <f>CONTO_ECONOMICO!$K$24/12</f>
        <v>0</v>
      </c>
      <c r="AS21" s="418">
        <f>CONTO_ECONOMICO!$K$24/12</f>
        <v>0</v>
      </c>
      <c r="AT21" s="418">
        <f>CONTO_ECONOMICO!$K$24/12</f>
        <v>0</v>
      </c>
      <c r="AU21" s="418">
        <f>CONTO_ECONOMICO!$K$24/12</f>
        <v>0</v>
      </c>
      <c r="AV21" s="418">
        <f>CONTO_ECONOMICO!$K$24/12</f>
        <v>0</v>
      </c>
      <c r="AW21" s="418">
        <f>CONTO_ECONOMICO!$K$24/12</f>
        <v>0</v>
      </c>
      <c r="AX21" s="418">
        <f>CONTO_ECONOMICO!$K$24/12</f>
        <v>0</v>
      </c>
    </row>
    <row r="22" spans="1:50">
      <c r="A22" s="414" t="s">
        <v>651</v>
      </c>
      <c r="B22" s="414"/>
      <c r="C22" s="418">
        <f>CONTO_ECONOMICO!$G$27/12</f>
        <v>1102</v>
      </c>
      <c r="D22" s="418">
        <f>CONTO_ECONOMICO!$G$27/12</f>
        <v>1102</v>
      </c>
      <c r="E22" s="418">
        <f>CONTO_ECONOMICO!$G$27/12</f>
        <v>1102</v>
      </c>
      <c r="F22" s="418">
        <f>CONTO_ECONOMICO!$G$27/12</f>
        <v>1102</v>
      </c>
      <c r="G22" s="418">
        <f>CONTO_ECONOMICO!$G$27/12</f>
        <v>1102</v>
      </c>
      <c r="H22" s="418">
        <f>CONTO_ECONOMICO!$G$27/12</f>
        <v>1102</v>
      </c>
      <c r="I22" s="418">
        <f>CONTO_ECONOMICO!$G$27/12</f>
        <v>1102</v>
      </c>
      <c r="J22" s="418">
        <f>CONTO_ECONOMICO!$G$27/12</f>
        <v>1102</v>
      </c>
      <c r="K22" s="418">
        <f>CONTO_ECONOMICO!$G$27/12</f>
        <v>1102</v>
      </c>
      <c r="L22" s="418">
        <f>CONTO_ECONOMICO!$G$27/12</f>
        <v>1102</v>
      </c>
      <c r="M22" s="418">
        <f>CONTO_ECONOMICO!$G$27/12</f>
        <v>1102</v>
      </c>
      <c r="N22" s="418">
        <f>CONTO_ECONOMICO!$G$27/12</f>
        <v>1102</v>
      </c>
      <c r="O22" s="418">
        <v>0</v>
      </c>
      <c r="P22" s="418">
        <v>0</v>
      </c>
      <c r="Q22" s="418">
        <v>0</v>
      </c>
      <c r="R22" s="418">
        <v>0</v>
      </c>
      <c r="S22" s="418">
        <v>0</v>
      </c>
      <c r="T22" s="418">
        <v>0</v>
      </c>
      <c r="U22" s="418">
        <v>0</v>
      </c>
      <c r="V22" s="418">
        <v>0</v>
      </c>
      <c r="W22" s="418">
        <v>0</v>
      </c>
      <c r="X22" s="418">
        <v>0</v>
      </c>
      <c r="Y22" s="418">
        <v>0</v>
      </c>
      <c r="Z22" s="418">
        <v>0</v>
      </c>
      <c r="AA22" s="418">
        <v>0</v>
      </c>
      <c r="AB22" s="418">
        <v>0</v>
      </c>
      <c r="AC22" s="418">
        <v>0</v>
      </c>
      <c r="AD22" s="418">
        <v>0</v>
      </c>
      <c r="AE22" s="418">
        <v>0</v>
      </c>
      <c r="AF22" s="418">
        <v>0</v>
      </c>
      <c r="AG22" s="418">
        <v>0</v>
      </c>
      <c r="AH22" s="418">
        <v>0</v>
      </c>
      <c r="AI22" s="418">
        <v>0</v>
      </c>
      <c r="AJ22" s="418">
        <v>0</v>
      </c>
      <c r="AK22" s="418">
        <v>0</v>
      </c>
      <c r="AL22" s="418">
        <v>0</v>
      </c>
      <c r="AM22" s="418">
        <v>0</v>
      </c>
      <c r="AN22" s="418">
        <v>0</v>
      </c>
      <c r="AO22" s="418">
        <v>0</v>
      </c>
      <c r="AP22" s="418">
        <v>0</v>
      </c>
      <c r="AQ22" s="418">
        <v>0</v>
      </c>
      <c r="AR22" s="418">
        <v>0</v>
      </c>
      <c r="AS22" s="418">
        <v>0</v>
      </c>
      <c r="AT22" s="418">
        <v>0</v>
      </c>
      <c r="AU22" s="418">
        <v>0</v>
      </c>
      <c r="AV22" s="418">
        <v>0</v>
      </c>
      <c r="AW22" s="418">
        <v>0</v>
      </c>
      <c r="AX22" s="418">
        <v>0</v>
      </c>
    </row>
    <row r="23" spans="1:50">
      <c r="A23" s="414" t="s">
        <v>654</v>
      </c>
      <c r="B23" s="414"/>
      <c r="C23" s="418">
        <f>CONTO_ECONOMICO!$G$30/12</f>
        <v>-1171.1666666666667</v>
      </c>
      <c r="D23" s="418">
        <f>CONTO_ECONOMICO!$G$30/12</f>
        <v>-1171.1666666666667</v>
      </c>
      <c r="E23" s="418">
        <f>CONTO_ECONOMICO!$G$30/12</f>
        <v>-1171.1666666666667</v>
      </c>
      <c r="F23" s="418">
        <f>CONTO_ECONOMICO!$G$30/12</f>
        <v>-1171.1666666666667</v>
      </c>
      <c r="G23" s="418">
        <f>CONTO_ECONOMICO!$G$30/12</f>
        <v>-1171.1666666666667</v>
      </c>
      <c r="H23" s="418">
        <f>CONTO_ECONOMICO!$G$30/12</f>
        <v>-1171.1666666666667</v>
      </c>
      <c r="I23" s="418">
        <f>CONTO_ECONOMICO!$G$30/12</f>
        <v>-1171.1666666666667</v>
      </c>
      <c r="J23" s="418">
        <f>CONTO_ECONOMICO!$G$30/12</f>
        <v>-1171.1666666666667</v>
      </c>
      <c r="K23" s="418">
        <f>CONTO_ECONOMICO!$G$30/12</f>
        <v>-1171.1666666666667</v>
      </c>
      <c r="L23" s="418">
        <f>CONTO_ECONOMICO!$G$30/12</f>
        <v>-1171.1666666666667</v>
      </c>
      <c r="M23" s="418">
        <f>CONTO_ECONOMICO!$G$30/12</f>
        <v>-1171.1666666666667</v>
      </c>
      <c r="N23" s="418">
        <f>CONTO_ECONOMICO!$G$30/12</f>
        <v>-1171.1666666666667</v>
      </c>
      <c r="O23" s="418">
        <f>CONTO_ECONOMICO!$I$30/12</f>
        <v>-5194.9820692143412</v>
      </c>
      <c r="P23" s="418">
        <f>CONTO_ECONOMICO!$I$30/12</f>
        <v>-5194.9820692143412</v>
      </c>
      <c r="Q23" s="418">
        <f>CONTO_ECONOMICO!$I$30/12</f>
        <v>-5194.9820692143412</v>
      </c>
      <c r="R23" s="418">
        <f>CONTO_ECONOMICO!$I$30/12</f>
        <v>-5194.9820692143412</v>
      </c>
      <c r="S23" s="418">
        <f>CONTO_ECONOMICO!$I$30/12</f>
        <v>-5194.9820692143412</v>
      </c>
      <c r="T23" s="418">
        <f>CONTO_ECONOMICO!$I$30/12</f>
        <v>-5194.9820692143412</v>
      </c>
      <c r="U23" s="418">
        <f>CONTO_ECONOMICO!$I$30/12</f>
        <v>-5194.9820692143412</v>
      </c>
      <c r="V23" s="418">
        <f>CONTO_ECONOMICO!$I$30/12</f>
        <v>-5194.9820692143412</v>
      </c>
      <c r="W23" s="418">
        <f>CONTO_ECONOMICO!$I$30/12</f>
        <v>-5194.9820692143412</v>
      </c>
      <c r="X23" s="418">
        <f>CONTO_ECONOMICO!$I$30/12</f>
        <v>-5194.9820692143412</v>
      </c>
      <c r="Y23" s="418">
        <f>CONTO_ECONOMICO!$I$30/12</f>
        <v>-5194.9820692143412</v>
      </c>
      <c r="Z23" s="418">
        <f>CONTO_ECONOMICO!$I$30/12</f>
        <v>-5194.9820692143412</v>
      </c>
      <c r="AA23" s="418">
        <f>CONTO_ECONOMICO!$K$30/12</f>
        <v>-9988.4635192287496</v>
      </c>
      <c r="AB23" s="418">
        <f>CONTO_ECONOMICO!$K$30/12</f>
        <v>-9988.4635192287496</v>
      </c>
      <c r="AC23" s="418">
        <f>CONTO_ECONOMICO!$K$30/12</f>
        <v>-9988.4635192287496</v>
      </c>
      <c r="AD23" s="418">
        <f>CONTO_ECONOMICO!$K$30/12</f>
        <v>-9988.4635192287496</v>
      </c>
      <c r="AE23" s="418">
        <f>CONTO_ECONOMICO!$K$30/12</f>
        <v>-9988.4635192287496</v>
      </c>
      <c r="AF23" s="418">
        <f>CONTO_ECONOMICO!$K$30/12</f>
        <v>-9988.4635192287496</v>
      </c>
      <c r="AG23" s="418">
        <f>CONTO_ECONOMICO!$K$30/12</f>
        <v>-9988.4635192287496</v>
      </c>
      <c r="AH23" s="418">
        <f>CONTO_ECONOMICO!$K$30/12</f>
        <v>-9988.4635192287496</v>
      </c>
      <c r="AI23" s="418">
        <f>CONTO_ECONOMICO!$K$30/12</f>
        <v>-9988.4635192287496</v>
      </c>
      <c r="AJ23" s="418">
        <f>CONTO_ECONOMICO!$K$30/12</f>
        <v>-9988.4635192287496</v>
      </c>
      <c r="AK23" s="418">
        <f>CONTO_ECONOMICO!$K$30/12</f>
        <v>-9988.4635192287496</v>
      </c>
      <c r="AL23" s="418">
        <f>CONTO_ECONOMICO!$K$30/12</f>
        <v>-9988.4635192287496</v>
      </c>
      <c r="AM23" s="418">
        <f>CONTO_ECONOMICO!$M$30/12</f>
        <v>-14438.764013425416</v>
      </c>
      <c r="AN23" s="418">
        <f>CONTO_ECONOMICO!$M$30/12</f>
        <v>-14438.764013425416</v>
      </c>
      <c r="AO23" s="418">
        <f>CONTO_ECONOMICO!$M$30/12</f>
        <v>-14438.764013425416</v>
      </c>
      <c r="AP23" s="418">
        <f>CONTO_ECONOMICO!$M$30/12</f>
        <v>-14438.764013425416</v>
      </c>
      <c r="AQ23" s="418">
        <f>CONTO_ECONOMICO!$M$30/12</f>
        <v>-14438.764013425416</v>
      </c>
      <c r="AR23" s="418">
        <f>CONTO_ECONOMICO!$M$30/12</f>
        <v>-14438.764013425416</v>
      </c>
      <c r="AS23" s="418">
        <f>CONTO_ECONOMICO!$M$30/12</f>
        <v>-14438.764013425416</v>
      </c>
      <c r="AT23" s="418">
        <f>CONTO_ECONOMICO!$M$30/12</f>
        <v>-14438.764013425416</v>
      </c>
      <c r="AU23" s="418">
        <f>CONTO_ECONOMICO!$M$30/12</f>
        <v>-14438.764013425416</v>
      </c>
      <c r="AV23" s="418">
        <f>CONTO_ECONOMICO!$M$30/12</f>
        <v>-14438.764013425416</v>
      </c>
      <c r="AW23" s="418">
        <f>CONTO_ECONOMICO!$M$30/12</f>
        <v>-14438.764013425416</v>
      </c>
      <c r="AX23" s="418">
        <f>CONTO_ECONOMICO!$M$30/12</f>
        <v>-14438.764013425416</v>
      </c>
    </row>
    <row r="24" spans="1:50">
      <c r="A24" s="414"/>
      <c r="B24" s="414"/>
      <c r="C24" s="418"/>
      <c r="D24" s="418"/>
      <c r="E24" s="418"/>
      <c r="F24" s="418"/>
      <c r="G24" s="418"/>
      <c r="H24" s="418"/>
      <c r="I24" s="418"/>
      <c r="J24" s="418"/>
      <c r="K24" s="418"/>
      <c r="L24" s="418"/>
      <c r="M24" s="418"/>
      <c r="N24" s="418"/>
      <c r="O24" s="418"/>
      <c r="P24" s="418"/>
      <c r="Q24" s="418"/>
      <c r="R24" s="418"/>
      <c r="S24" s="418"/>
      <c r="T24" s="418"/>
      <c r="U24" s="418"/>
      <c r="V24" s="418"/>
      <c r="W24" s="418"/>
      <c r="X24" s="418"/>
      <c r="Y24" s="418"/>
      <c r="Z24" s="418"/>
      <c r="AA24" s="418"/>
      <c r="AB24" s="418"/>
      <c r="AC24" s="418"/>
      <c r="AD24" s="418"/>
      <c r="AE24" s="418"/>
      <c r="AF24" s="418"/>
      <c r="AG24" s="418"/>
      <c r="AH24" s="418"/>
      <c r="AI24" s="418"/>
      <c r="AJ24" s="418"/>
      <c r="AK24" s="418"/>
      <c r="AL24" s="418"/>
      <c r="AM24" s="418"/>
      <c r="AN24" s="418"/>
      <c r="AO24" s="418"/>
      <c r="AP24" s="418"/>
      <c r="AQ24" s="418"/>
      <c r="AR24" s="418"/>
      <c r="AS24" s="418"/>
      <c r="AT24" s="418"/>
      <c r="AU24" s="418"/>
      <c r="AV24" s="418"/>
      <c r="AW24" s="418"/>
      <c r="AX24" s="418"/>
    </row>
    <row r="25" spans="1:50">
      <c r="A25" s="415" t="s">
        <v>702</v>
      </c>
      <c r="B25" s="415"/>
      <c r="C25" s="420">
        <f t="shared" ref="C25:M25" si="3">SUM(C16:C23)</f>
        <v>-6285.3916666666719</v>
      </c>
      <c r="D25" s="420">
        <f t="shared" si="3"/>
        <v>13434.10833333333</v>
      </c>
      <c r="E25" s="420">
        <f t="shared" si="3"/>
        <v>13434.10833333333</v>
      </c>
      <c r="F25" s="420">
        <f t="shared" si="3"/>
        <v>13434.10833333333</v>
      </c>
      <c r="G25" s="420">
        <f t="shared" si="3"/>
        <v>9482.4166666666679</v>
      </c>
      <c r="H25" s="420">
        <f t="shared" si="3"/>
        <v>9482.4166666666679</v>
      </c>
      <c r="I25" s="420">
        <f t="shared" si="3"/>
        <v>-10237.083333333334</v>
      </c>
      <c r="J25" s="420">
        <f t="shared" si="3"/>
        <v>-10237.083333333334</v>
      </c>
      <c r="K25" s="420">
        <f t="shared" si="3"/>
        <v>5530.7249999999958</v>
      </c>
      <c r="L25" s="420">
        <f t="shared" si="3"/>
        <v>5530.7249999999958</v>
      </c>
      <c r="M25" s="420">
        <f t="shared" si="3"/>
        <v>5530.7249999999958</v>
      </c>
      <c r="N25" s="420">
        <f>N16+SUM(N19:N23)</f>
        <v>-14188.775000000003</v>
      </c>
      <c r="O25" s="420">
        <f t="shared" ref="O25:Y25" si="4">SUM(O16:O23)</f>
        <v>-10555.852614154577</v>
      </c>
      <c r="P25" s="420">
        <f t="shared" si="4"/>
        <v>33944.147385845426</v>
      </c>
      <c r="Q25" s="420">
        <f t="shared" si="4"/>
        <v>33944.147385845426</v>
      </c>
      <c r="R25" s="420">
        <f t="shared" si="4"/>
        <v>33944.147385845426</v>
      </c>
      <c r="S25" s="420">
        <f t="shared" si="4"/>
        <v>28171.097385845424</v>
      </c>
      <c r="T25" s="420">
        <f t="shared" si="4"/>
        <v>28171.097385845424</v>
      </c>
      <c r="U25" s="420">
        <f t="shared" si="4"/>
        <v>-16328.902614154576</v>
      </c>
      <c r="V25" s="420">
        <f t="shared" si="4"/>
        <v>-16328.902614154576</v>
      </c>
      <c r="W25" s="420">
        <f t="shared" si="4"/>
        <v>22398.047385845421</v>
      </c>
      <c r="X25" s="420">
        <f t="shared" si="4"/>
        <v>22398.047385845421</v>
      </c>
      <c r="Y25" s="420">
        <f t="shared" si="4"/>
        <v>22398.047385845421</v>
      </c>
      <c r="Z25" s="420">
        <f>Z16+SUM(Z19:Z23)</f>
        <v>-22101.952614154579</v>
      </c>
      <c r="AA25" s="420">
        <f t="shared" ref="AA25:AK25" si="5">SUM(AA16:AA23)</f>
        <v>-15510.992605775697</v>
      </c>
      <c r="AB25" s="420">
        <f t="shared" si="5"/>
        <v>58739.007394224303</v>
      </c>
      <c r="AC25" s="420">
        <f t="shared" si="5"/>
        <v>58739.007394224303</v>
      </c>
      <c r="AD25" s="420">
        <f t="shared" si="5"/>
        <v>58739.007394224303</v>
      </c>
      <c r="AE25" s="420">
        <f t="shared" si="5"/>
        <v>50467.274060890966</v>
      </c>
      <c r="AF25" s="420">
        <f t="shared" si="5"/>
        <v>50467.274060890966</v>
      </c>
      <c r="AG25" s="420">
        <f t="shared" si="5"/>
        <v>-23782.725939109027</v>
      </c>
      <c r="AH25" s="420">
        <f t="shared" si="5"/>
        <v>-23782.725939109027</v>
      </c>
      <c r="AI25" s="420">
        <f t="shared" si="5"/>
        <v>42195.540727557629</v>
      </c>
      <c r="AJ25" s="420">
        <f t="shared" si="5"/>
        <v>42195.540727557629</v>
      </c>
      <c r="AK25" s="420">
        <f t="shared" si="5"/>
        <v>42195.540727557629</v>
      </c>
      <c r="AL25" s="420">
        <f>AL16+SUM(AL19:AL23)</f>
        <v>-32054.459272442364</v>
      </c>
      <c r="AM25" s="420">
        <f t="shared" ref="AM25:AW25" si="6">SUM(AM16:AM23)</f>
        <v>-17972.457707486326</v>
      </c>
      <c r="AN25" s="420">
        <f t="shared" si="6"/>
        <v>77652.542292513681</v>
      </c>
      <c r="AO25" s="420">
        <f t="shared" si="6"/>
        <v>77652.542292513681</v>
      </c>
      <c r="AP25" s="420">
        <f t="shared" si="6"/>
        <v>77652.542292513681</v>
      </c>
      <c r="AQ25" s="420">
        <f t="shared" si="6"/>
        <v>69064.308959180344</v>
      </c>
      <c r="AR25" s="420">
        <f t="shared" si="6"/>
        <v>69064.308959180344</v>
      </c>
      <c r="AS25" s="420">
        <f t="shared" si="6"/>
        <v>-26560.691040819664</v>
      </c>
      <c r="AT25" s="420">
        <f t="shared" si="6"/>
        <v>-26560.691040819664</v>
      </c>
      <c r="AU25" s="420">
        <f t="shared" si="6"/>
        <v>60476.075625847006</v>
      </c>
      <c r="AV25" s="420">
        <f t="shared" si="6"/>
        <v>60476.075625847006</v>
      </c>
      <c r="AW25" s="420">
        <f t="shared" si="6"/>
        <v>60476.075625847006</v>
      </c>
      <c r="AX25" s="420">
        <f>AX16+SUM(AX19:AX23)</f>
        <v>-35148.924374153001</v>
      </c>
    </row>
    <row r="26" spans="1:50">
      <c r="A26" s="415"/>
      <c r="B26" s="415"/>
      <c r="C26" s="420"/>
      <c r="D26" s="420"/>
      <c r="E26" s="420"/>
      <c r="F26" s="420"/>
      <c r="G26" s="420"/>
      <c r="H26" s="420"/>
      <c r="I26" s="420"/>
      <c r="J26" s="420"/>
      <c r="K26" s="420"/>
      <c r="L26" s="420"/>
      <c r="M26" s="420"/>
      <c r="N26" s="420">
        <f>SUM(C25:N25)</f>
        <v>34910.999999999985</v>
      </c>
      <c r="O26" s="420"/>
      <c r="P26" s="420"/>
      <c r="Q26" s="420"/>
      <c r="R26" s="420"/>
      <c r="S26" s="420"/>
      <c r="T26" s="420"/>
      <c r="U26" s="420"/>
      <c r="V26" s="420"/>
      <c r="W26" s="420"/>
      <c r="X26" s="420"/>
      <c r="Y26" s="420"/>
      <c r="Z26" s="420">
        <f>SUM(O25:Z25)</f>
        <v>160053.16863014505</v>
      </c>
      <c r="AA26" s="420"/>
      <c r="AB26" s="420"/>
      <c r="AC26" s="420"/>
      <c r="AD26" s="420"/>
      <c r="AE26" s="420"/>
      <c r="AF26" s="420"/>
      <c r="AG26" s="420"/>
      <c r="AH26" s="420"/>
      <c r="AI26" s="420"/>
      <c r="AJ26" s="420"/>
      <c r="AK26" s="420"/>
      <c r="AL26" s="420">
        <f>SUM(AA25:AL25)</f>
        <v>308607.28873069154</v>
      </c>
      <c r="AM26" s="420"/>
      <c r="AN26" s="420"/>
      <c r="AO26" s="420"/>
      <c r="AP26" s="420"/>
      <c r="AQ26" s="420"/>
      <c r="AR26" s="420"/>
      <c r="AS26" s="420"/>
      <c r="AT26" s="420"/>
      <c r="AU26" s="420"/>
      <c r="AV26" s="420"/>
      <c r="AW26" s="420"/>
      <c r="AX26" s="420">
        <f>SUM(AM25:AX25)</f>
        <v>446271.70751016401</v>
      </c>
    </row>
    <row r="29" spans="1:50">
      <c r="A29" t="s">
        <v>703</v>
      </c>
      <c r="C29">
        <v>0.05</v>
      </c>
      <c r="D29">
        <v>0.1</v>
      </c>
      <c r="E29">
        <v>0.1</v>
      </c>
      <c r="F29">
        <v>0.1</v>
      </c>
      <c r="G29">
        <v>0.1</v>
      </c>
      <c r="H29">
        <v>0.1</v>
      </c>
      <c r="I29">
        <v>0.05</v>
      </c>
      <c r="J29">
        <v>0.05</v>
      </c>
      <c r="K29">
        <v>0.1</v>
      </c>
      <c r="L29">
        <v>0.1</v>
      </c>
      <c r="M29">
        <v>0.1</v>
      </c>
      <c r="N29">
        <v>0.05</v>
      </c>
    </row>
  </sheetData>
  <pageMargins left="0.7" right="0.7" top="0.75" bottom="0.75" header="0.51180555555555496" footer="0.51180555555555496"/>
  <pageSetup paperSize="9" firstPageNumber="0" orientation="landscape"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sheetPr>
  <dimension ref="A1:BU11"/>
  <sheetViews>
    <sheetView tabSelected="1" topLeftCell="AU1" zoomScale="85" zoomScaleNormal="85" workbookViewId="0">
      <selection activeCell="A4" sqref="A4"/>
    </sheetView>
  </sheetViews>
  <sheetFormatPr baseColWidth="10" defaultColWidth="8.83203125" defaultRowHeight="13"/>
  <cols>
    <col min="1" max="1" width="39.1640625" bestFit="1" customWidth="1"/>
    <col min="2" max="1021" width="11.5"/>
  </cols>
  <sheetData>
    <row r="1" spans="1:73">
      <c r="A1" s="421" t="s">
        <v>704</v>
      </c>
      <c r="B1" s="416">
        <v>1</v>
      </c>
      <c r="C1" s="416">
        <f t="shared" ref="C1:AH1" si="0">+B1+1</f>
        <v>2</v>
      </c>
      <c r="D1" s="416">
        <f t="shared" si="0"/>
        <v>3</v>
      </c>
      <c r="E1" s="416">
        <f t="shared" si="0"/>
        <v>4</v>
      </c>
      <c r="F1" s="416">
        <f t="shared" si="0"/>
        <v>5</v>
      </c>
      <c r="G1" s="416">
        <f t="shared" si="0"/>
        <v>6</v>
      </c>
      <c r="H1" s="416">
        <f t="shared" si="0"/>
        <v>7</v>
      </c>
      <c r="I1" s="416">
        <f t="shared" si="0"/>
        <v>8</v>
      </c>
      <c r="J1" s="416">
        <f t="shared" si="0"/>
        <v>9</v>
      </c>
      <c r="K1" s="416">
        <f t="shared" si="0"/>
        <v>10</v>
      </c>
      <c r="L1" s="416">
        <f t="shared" si="0"/>
        <v>11</v>
      </c>
      <c r="M1" s="416">
        <f t="shared" si="0"/>
        <v>12</v>
      </c>
      <c r="N1" s="416">
        <f t="shared" si="0"/>
        <v>13</v>
      </c>
      <c r="O1" s="416">
        <f t="shared" si="0"/>
        <v>14</v>
      </c>
      <c r="P1" s="416">
        <f t="shared" si="0"/>
        <v>15</v>
      </c>
      <c r="Q1" s="416">
        <f t="shared" si="0"/>
        <v>16</v>
      </c>
      <c r="R1" s="416">
        <f t="shared" si="0"/>
        <v>17</v>
      </c>
      <c r="S1" s="416">
        <f t="shared" si="0"/>
        <v>18</v>
      </c>
      <c r="T1" s="416">
        <f t="shared" si="0"/>
        <v>19</v>
      </c>
      <c r="U1" s="416">
        <f t="shared" si="0"/>
        <v>20</v>
      </c>
      <c r="V1" s="416">
        <f t="shared" si="0"/>
        <v>21</v>
      </c>
      <c r="W1" s="416">
        <f t="shared" si="0"/>
        <v>22</v>
      </c>
      <c r="X1" s="416">
        <f t="shared" si="0"/>
        <v>23</v>
      </c>
      <c r="Y1" s="416">
        <f t="shared" si="0"/>
        <v>24</v>
      </c>
      <c r="Z1" s="416">
        <f t="shared" si="0"/>
        <v>25</v>
      </c>
      <c r="AA1" s="416">
        <f t="shared" si="0"/>
        <v>26</v>
      </c>
      <c r="AB1" s="416">
        <f t="shared" si="0"/>
        <v>27</v>
      </c>
      <c r="AC1" s="416">
        <f t="shared" si="0"/>
        <v>28</v>
      </c>
      <c r="AD1" s="416">
        <f t="shared" si="0"/>
        <v>29</v>
      </c>
      <c r="AE1" s="416">
        <f t="shared" si="0"/>
        <v>30</v>
      </c>
      <c r="AF1" s="416">
        <f t="shared" si="0"/>
        <v>31</v>
      </c>
      <c r="AG1" s="416">
        <f t="shared" si="0"/>
        <v>32</v>
      </c>
      <c r="AH1" s="416">
        <f t="shared" si="0"/>
        <v>33</v>
      </c>
      <c r="AI1" s="416">
        <f t="shared" ref="AI1:AZ1" si="1">+AH1+1</f>
        <v>34</v>
      </c>
      <c r="AJ1" s="416">
        <f t="shared" si="1"/>
        <v>35</v>
      </c>
      <c r="AK1" s="416">
        <f t="shared" si="1"/>
        <v>36</v>
      </c>
      <c r="AL1" s="416">
        <f t="shared" si="1"/>
        <v>37</v>
      </c>
      <c r="AM1" s="416">
        <f t="shared" si="1"/>
        <v>38</v>
      </c>
      <c r="AN1" s="416">
        <f t="shared" si="1"/>
        <v>39</v>
      </c>
      <c r="AO1" s="416">
        <f t="shared" si="1"/>
        <v>40</v>
      </c>
      <c r="AP1" s="416">
        <f t="shared" si="1"/>
        <v>41</v>
      </c>
      <c r="AQ1" s="416">
        <f t="shared" si="1"/>
        <v>42</v>
      </c>
      <c r="AR1" s="416">
        <f t="shared" si="1"/>
        <v>43</v>
      </c>
      <c r="AS1" s="416">
        <f t="shared" si="1"/>
        <v>44</v>
      </c>
      <c r="AT1" s="416">
        <f t="shared" si="1"/>
        <v>45</v>
      </c>
      <c r="AU1" s="416">
        <f t="shared" si="1"/>
        <v>46</v>
      </c>
      <c r="AV1" s="416">
        <f t="shared" si="1"/>
        <v>47</v>
      </c>
      <c r="AW1" s="416">
        <f t="shared" si="1"/>
        <v>48</v>
      </c>
      <c r="AX1" s="416">
        <f t="shared" si="1"/>
        <v>49</v>
      </c>
      <c r="AY1" s="416">
        <f t="shared" si="1"/>
        <v>50</v>
      </c>
      <c r="AZ1" s="416">
        <f t="shared" si="1"/>
        <v>51</v>
      </c>
      <c r="BA1" s="416"/>
    </row>
    <row r="2" spans="1:73">
      <c r="A2" s="415"/>
      <c r="B2" s="417">
        <v>43107</v>
      </c>
      <c r="C2" s="417">
        <v>43138</v>
      </c>
      <c r="D2" s="417">
        <v>43166</v>
      </c>
      <c r="E2" s="417">
        <v>43197</v>
      </c>
      <c r="F2" s="417">
        <v>43227</v>
      </c>
      <c r="G2" s="417">
        <v>43258</v>
      </c>
      <c r="H2" s="417">
        <v>43288</v>
      </c>
      <c r="I2" s="417">
        <v>43319</v>
      </c>
      <c r="J2" s="417">
        <v>43350</v>
      </c>
      <c r="K2" s="417">
        <v>43380</v>
      </c>
      <c r="L2" s="417">
        <v>43411</v>
      </c>
      <c r="M2" s="417">
        <v>43441</v>
      </c>
      <c r="N2" s="417">
        <v>43472</v>
      </c>
      <c r="O2" s="417">
        <v>43503</v>
      </c>
      <c r="P2" s="417">
        <v>43531</v>
      </c>
      <c r="Q2" s="417">
        <v>43562</v>
      </c>
      <c r="R2" s="417">
        <v>43592</v>
      </c>
      <c r="S2" s="417">
        <v>43623</v>
      </c>
      <c r="T2" s="417">
        <v>43653</v>
      </c>
      <c r="U2" s="417">
        <v>43684</v>
      </c>
      <c r="V2" s="417">
        <v>43715</v>
      </c>
      <c r="W2" s="417">
        <v>43745</v>
      </c>
      <c r="X2" s="417">
        <v>43776</v>
      </c>
      <c r="Y2" s="417">
        <v>43806</v>
      </c>
      <c r="Z2" s="417">
        <v>43837</v>
      </c>
      <c r="AA2" s="417">
        <v>43868</v>
      </c>
      <c r="AB2" s="417">
        <v>43897</v>
      </c>
      <c r="AC2" s="417">
        <v>43928</v>
      </c>
      <c r="AD2" s="417">
        <v>43958</v>
      </c>
      <c r="AE2" s="417">
        <v>43989</v>
      </c>
      <c r="AF2" s="417">
        <v>44019</v>
      </c>
      <c r="AG2" s="417">
        <v>44050</v>
      </c>
      <c r="AH2" s="417">
        <v>44081</v>
      </c>
      <c r="AI2" s="417">
        <v>44111</v>
      </c>
      <c r="AJ2" s="417">
        <v>44142</v>
      </c>
      <c r="AK2" s="417">
        <v>44172</v>
      </c>
      <c r="AL2" s="417">
        <v>44203</v>
      </c>
      <c r="AM2" s="417">
        <v>44234</v>
      </c>
      <c r="AN2" s="417">
        <v>44262</v>
      </c>
      <c r="AO2" s="417">
        <v>44293</v>
      </c>
      <c r="AP2" s="417">
        <v>44323</v>
      </c>
      <c r="AQ2" s="417">
        <v>44354</v>
      </c>
      <c r="AR2" s="417">
        <v>44384</v>
      </c>
      <c r="AS2" s="417">
        <v>44415</v>
      </c>
      <c r="AT2" s="417">
        <v>44446</v>
      </c>
      <c r="AU2" s="417">
        <v>44476</v>
      </c>
      <c r="AV2" s="417">
        <v>44507</v>
      </c>
      <c r="AW2" s="417">
        <v>44537</v>
      </c>
      <c r="AX2" s="417">
        <v>44568</v>
      </c>
      <c r="AY2" s="417">
        <v>44599</v>
      </c>
      <c r="AZ2" s="417">
        <v>44627</v>
      </c>
      <c r="BA2" s="417">
        <v>44658</v>
      </c>
      <c r="BB2" s="417">
        <v>44688</v>
      </c>
      <c r="BC2" s="417">
        <v>44719</v>
      </c>
      <c r="BD2" s="417">
        <v>44749</v>
      </c>
      <c r="BE2" s="417">
        <v>44780</v>
      </c>
      <c r="BF2" s="417">
        <v>44811</v>
      </c>
      <c r="BG2" s="417">
        <v>44841</v>
      </c>
      <c r="BH2" s="417">
        <v>44872</v>
      </c>
      <c r="BI2" s="417">
        <v>44902</v>
      </c>
      <c r="BJ2" s="417">
        <v>44933</v>
      </c>
      <c r="BK2" s="417">
        <v>44964</v>
      </c>
      <c r="BL2" s="417">
        <v>44992</v>
      </c>
      <c r="BM2" s="417">
        <v>45023</v>
      </c>
      <c r="BN2" s="417">
        <v>45053</v>
      </c>
      <c r="BO2" s="417">
        <v>45084</v>
      </c>
      <c r="BP2" s="417">
        <v>45114</v>
      </c>
      <c r="BQ2" s="417">
        <v>45145</v>
      </c>
      <c r="BR2" s="417">
        <v>45176</v>
      </c>
      <c r="BS2" s="417">
        <v>45206</v>
      </c>
      <c r="BT2" s="417">
        <v>45237</v>
      </c>
      <c r="BU2" s="417">
        <v>45267</v>
      </c>
    </row>
    <row r="3" spans="1:73" s="424" customFormat="1">
      <c r="A3" s="422" t="s">
        <v>705</v>
      </c>
      <c r="B3" s="423">
        <v>6200</v>
      </c>
      <c r="C3" s="423">
        <v>20740</v>
      </c>
      <c r="D3" s="423">
        <v>2600</v>
      </c>
      <c r="E3" s="423">
        <v>20693</v>
      </c>
      <c r="F3" s="423">
        <v>12120</v>
      </c>
      <c r="G3" s="423">
        <v>6000</v>
      </c>
      <c r="H3" s="423">
        <v>8300</v>
      </c>
      <c r="I3" s="423">
        <v>12450</v>
      </c>
      <c r="J3" s="423">
        <v>39685</v>
      </c>
      <c r="K3" s="423">
        <v>12110</v>
      </c>
      <c r="L3" s="423">
        <v>26993</v>
      </c>
      <c r="M3" s="423">
        <v>82679</v>
      </c>
      <c r="N3" s="423">
        <v>1083</v>
      </c>
      <c r="O3" s="423">
        <v>17200</v>
      </c>
      <c r="P3" s="423">
        <v>1293</v>
      </c>
      <c r="Q3" s="423">
        <v>12654</v>
      </c>
      <c r="R3" s="423">
        <v>14537</v>
      </c>
      <c r="S3" s="423">
        <v>9278</v>
      </c>
      <c r="T3" s="423">
        <v>14388</v>
      </c>
      <c r="U3" s="423">
        <v>13613</v>
      </c>
      <c r="V3" s="423">
        <v>9483</v>
      </c>
      <c r="W3" s="423">
        <v>23433</v>
      </c>
      <c r="X3" s="423">
        <v>5372</v>
      </c>
      <c r="Y3" s="423">
        <v>36384</v>
      </c>
      <c r="Z3" s="423">
        <v>11155</v>
      </c>
      <c r="AA3" s="423">
        <v>9396.19</v>
      </c>
      <c r="AB3" s="423">
        <v>2868.33</v>
      </c>
      <c r="AC3" s="423">
        <v>1641.25</v>
      </c>
      <c r="AD3" s="423">
        <v>12954.32</v>
      </c>
      <c r="AE3" s="423">
        <v>23974.35</v>
      </c>
      <c r="AF3" s="423">
        <v>24621.25</v>
      </c>
      <c r="AG3" s="423">
        <v>13754.32</v>
      </c>
      <c r="AH3" s="423">
        <v>14118</v>
      </c>
      <c r="AI3" s="423">
        <v>7856.72</v>
      </c>
      <c r="AJ3" s="423">
        <v>31510.68</v>
      </c>
      <c r="AK3" s="423">
        <v>62588</v>
      </c>
      <c r="AL3" s="423">
        <v>31701.25</v>
      </c>
      <c r="AM3" s="423">
        <v>13199.4</v>
      </c>
      <c r="AN3" s="423">
        <v>19740</v>
      </c>
      <c r="AO3" s="423">
        <v>16232.97</v>
      </c>
      <c r="AP3" s="423">
        <v>26627.32</v>
      </c>
      <c r="AQ3" s="423">
        <v>27129.59</v>
      </c>
      <c r="AR3" s="423">
        <v>28374.25</v>
      </c>
      <c r="AS3" s="423">
        <v>4150</v>
      </c>
      <c r="AT3" s="423">
        <v>15389.84</v>
      </c>
      <c r="AU3" s="423">
        <v>51611.25</v>
      </c>
      <c r="AV3" s="423">
        <v>63513.85</v>
      </c>
      <c r="AW3" s="423">
        <v>116352.92</v>
      </c>
      <c r="AX3" s="937">
        <v>31688</v>
      </c>
      <c r="AY3" s="937">
        <v>19822</v>
      </c>
      <c r="AZ3" s="937">
        <v>63939</v>
      </c>
      <c r="BA3" s="937">
        <v>102224</v>
      </c>
      <c r="BB3" s="937">
        <v>117066</v>
      </c>
      <c r="BC3" s="937">
        <v>83140</v>
      </c>
      <c r="BD3" s="937">
        <v>112596</v>
      </c>
      <c r="BE3" s="937">
        <v>110502</v>
      </c>
      <c r="BF3" s="937">
        <v>115732</v>
      </c>
      <c r="BG3" s="937">
        <v>156676</v>
      </c>
      <c r="BH3" s="423"/>
      <c r="BI3" s="423"/>
      <c r="BJ3" s="423"/>
      <c r="BK3" s="423"/>
      <c r="BL3" s="423"/>
      <c r="BM3" s="423"/>
      <c r="BN3" s="423"/>
      <c r="BO3" s="423"/>
      <c r="BP3" s="423"/>
      <c r="BQ3" s="423"/>
      <c r="BR3" s="423"/>
      <c r="BS3" s="423"/>
      <c r="BT3" s="423"/>
      <c r="BU3" s="423"/>
    </row>
    <row r="4" spans="1:73">
      <c r="A4" s="249" t="s">
        <v>1734</v>
      </c>
      <c r="B4" s="425"/>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6"/>
      <c r="AD4" s="426"/>
      <c r="AE4" s="426"/>
      <c r="AF4" s="426"/>
      <c r="AG4" s="426"/>
      <c r="AH4" s="426"/>
      <c r="AI4" s="426"/>
      <c r="AJ4" s="426"/>
      <c r="AK4" s="426"/>
      <c r="AL4" s="427"/>
      <c r="AM4" s="427"/>
      <c r="AN4" s="427"/>
      <c r="AO4" s="427"/>
      <c r="AP4" s="427"/>
      <c r="AQ4" s="427"/>
      <c r="AR4" s="427">
        <f>CONTO_ECONOMICO!$G$6*'CE Mensile'!I29</f>
        <v>19719.5</v>
      </c>
      <c r="AS4" s="427">
        <f>CONTO_ECONOMICO!$G$6*'CE Mensile'!J29</f>
        <v>19719.5</v>
      </c>
      <c r="AT4" s="427">
        <f>CONTO_ECONOMICO!$G$6*'CE Mensile'!K29</f>
        <v>39439</v>
      </c>
      <c r="AU4" s="427">
        <f>CONTO_ECONOMICO!$G$6*'CE Mensile'!L29</f>
        <v>39439</v>
      </c>
      <c r="AV4" s="427">
        <f>CONTO_ECONOMICO!$G$6*'CE Mensile'!M29</f>
        <v>39439</v>
      </c>
      <c r="AW4" s="427">
        <f>CONTO_ECONOMICO!$G$6*'CE Mensile'!N29</f>
        <v>19719.5</v>
      </c>
      <c r="AX4" s="427">
        <v>44500</v>
      </c>
      <c r="AY4" s="427">
        <v>89000</v>
      </c>
      <c r="AZ4" s="427">
        <v>89000</v>
      </c>
      <c r="BA4" s="427">
        <v>89000</v>
      </c>
      <c r="BB4" s="427">
        <v>89000</v>
      </c>
      <c r="BC4" s="427">
        <v>89000</v>
      </c>
      <c r="BD4" s="427">
        <v>44500</v>
      </c>
      <c r="BE4" s="427">
        <v>44500</v>
      </c>
      <c r="BF4" s="427">
        <v>89000</v>
      </c>
      <c r="BG4" s="427">
        <v>89000</v>
      </c>
      <c r="BH4" s="936">
        <v>89000</v>
      </c>
      <c r="BI4" s="936">
        <v>44500</v>
      </c>
      <c r="BJ4" s="427">
        <v>74250</v>
      </c>
      <c r="BK4" s="427">
        <v>148500</v>
      </c>
      <c r="BL4" s="427">
        <v>148500</v>
      </c>
      <c r="BM4" s="427">
        <v>148500</v>
      </c>
      <c r="BN4" s="427">
        <v>148500</v>
      </c>
      <c r="BO4" s="427">
        <v>148500</v>
      </c>
      <c r="BP4" s="427">
        <v>74250</v>
      </c>
      <c r="BQ4" s="427">
        <v>74250</v>
      </c>
      <c r="BR4" s="427">
        <v>148500</v>
      </c>
      <c r="BS4" s="427">
        <v>148500</v>
      </c>
      <c r="BT4" s="427">
        <v>148500</v>
      </c>
      <c r="BU4" s="427">
        <v>74250</v>
      </c>
    </row>
    <row r="5" spans="1:73">
      <c r="A5" s="249" t="s">
        <v>706</v>
      </c>
      <c r="B5" s="426">
        <v>2</v>
      </c>
      <c r="C5" s="426">
        <v>2</v>
      </c>
      <c r="D5" s="426">
        <v>2</v>
      </c>
      <c r="E5" s="426">
        <v>2</v>
      </c>
      <c r="F5" s="426">
        <v>2</v>
      </c>
      <c r="G5" s="426">
        <v>2</v>
      </c>
      <c r="H5" s="426">
        <v>2</v>
      </c>
      <c r="I5" s="426">
        <v>2</v>
      </c>
      <c r="J5" s="426">
        <v>2</v>
      </c>
      <c r="K5" s="426">
        <v>2</v>
      </c>
      <c r="L5" s="426">
        <v>2</v>
      </c>
      <c r="M5" s="426">
        <v>2</v>
      </c>
      <c r="N5" s="426">
        <v>2</v>
      </c>
      <c r="O5" s="426">
        <v>2</v>
      </c>
      <c r="P5" s="426">
        <v>2</v>
      </c>
      <c r="Q5" s="426">
        <v>3</v>
      </c>
      <c r="R5" s="426">
        <v>3</v>
      </c>
      <c r="S5" s="426">
        <v>4</v>
      </c>
      <c r="T5" s="426">
        <v>4</v>
      </c>
      <c r="U5" s="426">
        <v>4</v>
      </c>
      <c r="V5" s="426">
        <v>5</v>
      </c>
      <c r="W5" s="426">
        <v>5</v>
      </c>
      <c r="X5" s="426">
        <v>5</v>
      </c>
      <c r="Y5" s="426">
        <v>5</v>
      </c>
      <c r="Z5" s="426">
        <v>5</v>
      </c>
      <c r="AA5" s="426">
        <v>5</v>
      </c>
      <c r="AB5" s="426">
        <v>7</v>
      </c>
      <c r="AC5" s="426">
        <v>7</v>
      </c>
      <c r="AD5" s="426">
        <v>7</v>
      </c>
      <c r="AE5" s="426">
        <v>7</v>
      </c>
      <c r="AF5" s="426">
        <v>8</v>
      </c>
      <c r="AG5" s="426">
        <v>9</v>
      </c>
      <c r="AH5" s="426">
        <v>10</v>
      </c>
      <c r="AI5" s="426">
        <v>10</v>
      </c>
      <c r="AJ5" s="426">
        <v>12</v>
      </c>
      <c r="AK5" s="426">
        <v>12</v>
      </c>
      <c r="AL5" s="426">
        <v>12</v>
      </c>
      <c r="AM5" s="426">
        <v>12</v>
      </c>
      <c r="AN5" s="426">
        <v>14</v>
      </c>
      <c r="AO5" s="426">
        <v>15</v>
      </c>
      <c r="AP5" s="426">
        <v>15</v>
      </c>
      <c r="AQ5" s="426">
        <v>15</v>
      </c>
      <c r="AR5" s="426">
        <v>15</v>
      </c>
      <c r="AS5" s="426">
        <v>15</v>
      </c>
      <c r="AT5" s="426">
        <v>17</v>
      </c>
      <c r="AU5" s="426">
        <v>17</v>
      </c>
      <c r="AV5" s="426">
        <v>17</v>
      </c>
      <c r="AW5" s="426">
        <v>17</v>
      </c>
      <c r="AX5" s="426">
        <v>18</v>
      </c>
      <c r="AY5" s="426">
        <v>18</v>
      </c>
      <c r="AZ5" s="426">
        <v>18</v>
      </c>
      <c r="BA5" s="426">
        <v>18</v>
      </c>
      <c r="BB5" s="426">
        <v>18</v>
      </c>
      <c r="BC5" s="426">
        <v>18</v>
      </c>
      <c r="BD5" s="426">
        <v>18</v>
      </c>
      <c r="BE5" s="426">
        <v>18</v>
      </c>
      <c r="BF5" s="426">
        <v>19</v>
      </c>
      <c r="BG5" s="426">
        <v>19</v>
      </c>
      <c r="BH5" s="426">
        <v>19</v>
      </c>
      <c r="BI5" s="426">
        <v>19</v>
      </c>
      <c r="BJ5" s="426"/>
      <c r="BK5" s="426"/>
      <c r="BL5" s="426"/>
      <c r="BM5" s="426"/>
      <c r="BN5" s="426"/>
      <c r="BO5" s="426"/>
      <c r="BP5" s="426"/>
      <c r="BQ5" s="426"/>
      <c r="BR5" s="426"/>
      <c r="BS5" s="426"/>
      <c r="BT5" s="426"/>
      <c r="BU5" s="426"/>
    </row>
    <row r="6" spans="1:73">
      <c r="A6" s="249" t="s">
        <v>707</v>
      </c>
      <c r="B6" s="428">
        <v>22.687737500000001</v>
      </c>
      <c r="C6" s="428">
        <v>24.237737500000001</v>
      </c>
      <c r="D6" s="428">
        <v>29.4227375</v>
      </c>
      <c r="E6" s="428">
        <v>30.072737499999999</v>
      </c>
      <c r="F6" s="428">
        <v>35.245987499999998</v>
      </c>
      <c r="G6" s="428">
        <v>38.275987499999999</v>
      </c>
      <c r="H6" s="428">
        <v>39.775987499999999</v>
      </c>
      <c r="I6" s="428">
        <v>41.850987500000002</v>
      </c>
      <c r="J6" s="428">
        <v>44.963487499999999</v>
      </c>
      <c r="K6" s="428">
        <v>54.8847375</v>
      </c>
      <c r="L6" s="428">
        <v>57.912237500000003</v>
      </c>
      <c r="M6" s="428">
        <v>64.660487500000002</v>
      </c>
      <c r="N6" s="428">
        <v>85.330237499999896</v>
      </c>
      <c r="O6" s="428">
        <v>85.600987500000002</v>
      </c>
      <c r="P6" s="428">
        <v>89.900987499999999</v>
      </c>
      <c r="Q6" s="428">
        <v>90.224237500000001</v>
      </c>
      <c r="R6" s="428">
        <v>93.3877375</v>
      </c>
      <c r="S6" s="428">
        <v>97.021987499999994</v>
      </c>
      <c r="T6" s="428">
        <v>99.341487499999999</v>
      </c>
      <c r="U6" s="428">
        <v>102.93848749999999</v>
      </c>
      <c r="V6" s="428">
        <v>106.34173749999999</v>
      </c>
      <c r="W6" s="428">
        <v>108.71248749999999</v>
      </c>
      <c r="X6" s="428">
        <v>114.57073750000001</v>
      </c>
      <c r="Y6" s="428">
        <v>115.9137375</v>
      </c>
      <c r="Z6" s="428">
        <v>125.0097375</v>
      </c>
      <c r="AA6" s="428">
        <v>127.79848749999999</v>
      </c>
      <c r="AB6" s="428">
        <v>130.147535</v>
      </c>
      <c r="AC6" s="428">
        <v>130.86461750000001</v>
      </c>
      <c r="AD6" s="428">
        <v>131.27493000000001</v>
      </c>
      <c r="AE6" s="428">
        <v>134.51351</v>
      </c>
      <c r="AF6" s="428">
        <v>140.50709749999999</v>
      </c>
      <c r="AG6" s="428">
        <v>146.66240999999999</v>
      </c>
      <c r="AH6" s="428">
        <v>150.10099</v>
      </c>
      <c r="AI6" s="428">
        <v>153.63049000000001</v>
      </c>
      <c r="AJ6" s="428">
        <v>155.59467000000001</v>
      </c>
      <c r="AK6" s="428">
        <v>163.47234</v>
      </c>
      <c r="AL6" s="428">
        <v>179.11933999999999</v>
      </c>
      <c r="AM6" s="428">
        <v>187.04465250000001</v>
      </c>
      <c r="AN6" s="428">
        <v>190.3445025</v>
      </c>
      <c r="AO6" s="428">
        <v>195.27950250000001</v>
      </c>
      <c r="AP6" s="428">
        <v>199.33774500000001</v>
      </c>
      <c r="AQ6" s="428">
        <v>205.994575</v>
      </c>
      <c r="AR6" s="428">
        <v>212.7769725</v>
      </c>
      <c r="AS6" s="428">
        <v>219.87053499999999</v>
      </c>
      <c r="AT6" s="428">
        <v>220.90803500000001</v>
      </c>
      <c r="AU6" s="428">
        <v>224.755495</v>
      </c>
      <c r="AV6" s="428">
        <v>237.65830750000001</v>
      </c>
      <c r="AW6" s="428">
        <v>253.53676999999999</v>
      </c>
      <c r="AX6" s="428">
        <v>282.625</v>
      </c>
      <c r="AY6" s="428">
        <v>293.75</v>
      </c>
      <c r="AZ6" s="426">
        <v>316</v>
      </c>
      <c r="BA6" s="428">
        <v>331</v>
      </c>
      <c r="BB6" s="428">
        <v>345</v>
      </c>
      <c r="BC6" s="426">
        <v>352</v>
      </c>
      <c r="BD6" s="428">
        <v>367</v>
      </c>
      <c r="BE6" s="428">
        <v>379</v>
      </c>
      <c r="BF6" s="426">
        <v>392</v>
      </c>
      <c r="BG6" s="428">
        <v>403</v>
      </c>
      <c r="BH6" s="428"/>
      <c r="BI6" s="426"/>
      <c r="BJ6" s="428"/>
      <c r="BK6" s="428"/>
      <c r="BL6" s="426"/>
      <c r="BM6" s="428"/>
      <c r="BN6" s="428"/>
      <c r="BO6" s="426"/>
      <c r="BP6" s="428"/>
      <c r="BQ6" s="428"/>
      <c r="BR6" s="426"/>
      <c r="BS6" s="428"/>
      <c r="BT6" s="428"/>
      <c r="BU6" s="426"/>
    </row>
    <row r="7" spans="1:73">
      <c r="A7" s="249" t="s">
        <v>708</v>
      </c>
      <c r="B7" s="429">
        <v>0.241935483870968</v>
      </c>
      <c r="C7" s="429">
        <v>7.2324011571841804E-2</v>
      </c>
      <c r="D7" s="429">
        <v>0.57692307692307698</v>
      </c>
      <c r="E7" s="429">
        <v>8.6985937273474104E-2</v>
      </c>
      <c r="F7" s="429">
        <v>0.14851485148514901</v>
      </c>
      <c r="G7" s="429">
        <v>0.3</v>
      </c>
      <c r="H7" s="429">
        <v>0.240963855421687</v>
      </c>
      <c r="I7" s="429">
        <v>0.160642570281125</v>
      </c>
      <c r="J7" s="429">
        <v>5.0396875393725601E-2</v>
      </c>
      <c r="K7" s="429">
        <v>0.206440957886045</v>
      </c>
      <c r="L7" s="429">
        <v>9.26166043048198E-2</v>
      </c>
      <c r="M7" s="429">
        <v>3.02374242552522E-2</v>
      </c>
      <c r="N7" s="429">
        <v>0</v>
      </c>
      <c r="O7" s="429">
        <v>0.145348837209302</v>
      </c>
      <c r="P7" s="429">
        <v>0</v>
      </c>
      <c r="Q7" s="429">
        <v>0.19756598703967099</v>
      </c>
      <c r="R7" s="429">
        <v>0.171974960445759</v>
      </c>
      <c r="S7" s="429">
        <v>0.269454623841345</v>
      </c>
      <c r="T7" s="429">
        <v>0.17375590770086199</v>
      </c>
      <c r="U7" s="429">
        <v>0.183647983545141</v>
      </c>
      <c r="V7" s="429">
        <v>0.26362965306337699</v>
      </c>
      <c r="W7" s="429">
        <v>0.106687150599582</v>
      </c>
      <c r="X7" s="429">
        <v>0.46537602382725202</v>
      </c>
      <c r="Y7" s="429">
        <v>6.8711521547933196E-2</v>
      </c>
      <c r="Z7" s="429">
        <v>0.26893769610040302</v>
      </c>
      <c r="AA7" s="429">
        <v>0.319278345797605</v>
      </c>
      <c r="AB7" s="429">
        <v>0</v>
      </c>
      <c r="AC7" s="429">
        <v>0</v>
      </c>
      <c r="AD7" s="429">
        <v>0.27018014067893997</v>
      </c>
      <c r="AE7" s="429">
        <v>0.14598935946125799</v>
      </c>
      <c r="AF7" s="429">
        <v>0.142153627455958</v>
      </c>
      <c r="AG7" s="429">
        <v>0.25446550611008001</v>
      </c>
      <c r="AH7" s="429">
        <v>0.247910468904944</v>
      </c>
      <c r="AI7" s="429">
        <v>0.44547852029854701</v>
      </c>
      <c r="AJ7" s="429">
        <v>0.111073451921698</v>
      </c>
      <c r="AK7" s="429">
        <v>5.5921262861890503E-2</v>
      </c>
      <c r="AL7" s="429">
        <v>0.13248688931824501</v>
      </c>
      <c r="AM7" s="429">
        <v>0.31819628164916602</v>
      </c>
      <c r="AN7" s="429">
        <v>0.21276595744680801</v>
      </c>
      <c r="AO7" s="429">
        <v>0.258732690320995</v>
      </c>
      <c r="AP7" s="429">
        <v>0.157732734649976</v>
      </c>
      <c r="AQ7" s="429">
        <v>0.15481251283193001</v>
      </c>
      <c r="AR7" s="429">
        <v>0.14802153360881801</v>
      </c>
      <c r="AS7" s="429">
        <v>0.25</v>
      </c>
      <c r="AT7" s="429">
        <v>0.272907320673899</v>
      </c>
      <c r="AU7" s="429">
        <v>8.1377606626462207E-2</v>
      </c>
      <c r="AV7" s="429">
        <v>6.6127309240425494E-2</v>
      </c>
      <c r="AW7" s="429">
        <v>3.6097074314937701E-2</v>
      </c>
      <c r="AX7" s="429">
        <v>0.112359550561798</v>
      </c>
      <c r="AY7" s="429">
        <v>5.6179775280898903E-2</v>
      </c>
      <c r="AZ7" s="429">
        <v>5.6179775280898903E-2</v>
      </c>
      <c r="BA7" s="429">
        <v>0.08</v>
      </c>
      <c r="BB7" s="429">
        <v>0.05</v>
      </c>
      <c r="BC7" s="429">
        <v>0.09</v>
      </c>
      <c r="BD7" s="429">
        <v>0.04</v>
      </c>
      <c r="BE7" s="429">
        <v>0.03</v>
      </c>
      <c r="BF7" s="429">
        <v>0.03</v>
      </c>
      <c r="BG7" s="429">
        <v>0.1</v>
      </c>
      <c r="BH7" s="429"/>
      <c r="BI7" s="429"/>
      <c r="BJ7" s="429"/>
      <c r="BK7" s="429"/>
      <c r="BL7" s="429"/>
      <c r="BM7" s="429"/>
      <c r="BN7" s="429"/>
      <c r="BO7" s="429"/>
      <c r="BP7" s="429"/>
      <c r="BQ7" s="429"/>
      <c r="BR7" s="429"/>
      <c r="BS7" s="429"/>
      <c r="BT7" s="429"/>
      <c r="BU7" s="429"/>
    </row>
    <row r="8" spans="1:73">
      <c r="A8" s="249" t="s">
        <v>709</v>
      </c>
      <c r="B8" s="430">
        <v>5.4742335937500002</v>
      </c>
      <c r="C8" s="430">
        <v>5.7982960937500003</v>
      </c>
      <c r="D8" s="430">
        <v>5.8389210937499998</v>
      </c>
      <c r="E8" s="430">
        <v>6.1622492187500004</v>
      </c>
      <c r="F8" s="430">
        <v>6.3516242187499996</v>
      </c>
      <c r="G8" s="430">
        <v>6.4453742187499996</v>
      </c>
      <c r="H8" s="430">
        <v>6.5750617187499998</v>
      </c>
      <c r="I8" s="430">
        <v>6.7695929687499996</v>
      </c>
      <c r="J8" s="430">
        <v>7.3896710937499996</v>
      </c>
      <c r="K8" s="430">
        <v>7.5788898437499999</v>
      </c>
      <c r="L8" s="430">
        <v>8.0006554687500007</v>
      </c>
      <c r="M8" s="430">
        <v>9.2925148437500003</v>
      </c>
      <c r="N8" s="430">
        <v>9.3094367187499998</v>
      </c>
      <c r="O8" s="430">
        <v>9.5781867187500005</v>
      </c>
      <c r="P8" s="430">
        <v>9.5983898437500006</v>
      </c>
      <c r="Q8" s="430">
        <v>9.7961085937500005</v>
      </c>
      <c r="R8" s="430">
        <v>10.023249218749999</v>
      </c>
      <c r="S8" s="430">
        <v>10.16821796875</v>
      </c>
      <c r="T8" s="430">
        <v>10.39303046875</v>
      </c>
      <c r="U8" s="430">
        <v>10.605733593749999</v>
      </c>
      <c r="V8" s="430">
        <v>10.75390546875</v>
      </c>
      <c r="W8" s="430">
        <v>11.12004609375</v>
      </c>
      <c r="X8" s="430">
        <v>11.203983593749999</v>
      </c>
      <c r="Y8" s="430">
        <v>11.77248359375</v>
      </c>
      <c r="Z8" s="430">
        <v>11.946780468749999</v>
      </c>
      <c r="AA8" s="430">
        <v>12.0935959375</v>
      </c>
      <c r="AB8" s="430">
        <v>12.13841359375</v>
      </c>
      <c r="AC8" s="430">
        <v>12.164058125</v>
      </c>
      <c r="AD8" s="430">
        <v>12.366469374999999</v>
      </c>
      <c r="AE8" s="430">
        <v>12.741068593750001</v>
      </c>
      <c r="AF8" s="430">
        <v>13.125775624999999</v>
      </c>
      <c r="AG8" s="430">
        <v>13.340686874999999</v>
      </c>
      <c r="AH8" s="430">
        <v>13.561280625</v>
      </c>
      <c r="AI8" s="430">
        <v>13.684041875</v>
      </c>
      <c r="AJ8" s="430">
        <v>14.17639625</v>
      </c>
      <c r="AK8" s="430">
        <v>15.154333749999999</v>
      </c>
      <c r="AL8" s="430">
        <v>15.64966578125</v>
      </c>
      <c r="AM8" s="430">
        <v>15.85590640625</v>
      </c>
      <c r="AN8" s="430">
        <v>16.16434390625</v>
      </c>
      <c r="AO8" s="430">
        <v>16.4179840625</v>
      </c>
      <c r="AP8" s="430">
        <v>16.834035937500001</v>
      </c>
      <c r="AQ8" s="430">
        <v>17.257935781250001</v>
      </c>
      <c r="AR8" s="430">
        <v>17.701283437499999</v>
      </c>
      <c r="AS8" s="430">
        <v>17.7661271875</v>
      </c>
      <c r="AT8" s="430">
        <v>18.006593437500001</v>
      </c>
      <c r="AU8" s="430">
        <v>18.81301921875</v>
      </c>
      <c r="AV8" s="430">
        <v>19.805423125000001</v>
      </c>
      <c r="AW8" s="430">
        <v>21.623437500000001</v>
      </c>
      <c r="AX8" s="430">
        <v>22.318750000000001</v>
      </c>
      <c r="AY8" s="430">
        <v>23.709375000000001</v>
      </c>
      <c r="AZ8" s="426">
        <v>25.1</v>
      </c>
      <c r="BA8" s="430">
        <v>26.9</v>
      </c>
      <c r="BB8" s="430">
        <v>27.5</v>
      </c>
      <c r="BC8" s="426">
        <v>29.2</v>
      </c>
      <c r="BD8" s="430">
        <v>31.4</v>
      </c>
      <c r="BE8" s="430">
        <v>31.9</v>
      </c>
      <c r="BF8" s="426">
        <v>33.6</v>
      </c>
      <c r="BG8" s="430">
        <v>34.700000000000003</v>
      </c>
      <c r="BH8" s="430"/>
      <c r="BI8" s="426"/>
      <c r="BJ8" s="430"/>
      <c r="BK8" s="430"/>
      <c r="BL8" s="426"/>
      <c r="BM8" s="430"/>
      <c r="BN8" s="430"/>
      <c r="BO8" s="426"/>
      <c r="BP8" s="430"/>
      <c r="BQ8" s="430"/>
      <c r="BR8" s="426"/>
      <c r="BS8" s="430"/>
      <c r="BT8" s="430"/>
      <c r="BU8" s="426"/>
    </row>
    <row r="10" spans="1:73">
      <c r="B10" s="431"/>
      <c r="C10" s="431"/>
      <c r="D10" s="431"/>
      <c r="E10" s="431"/>
      <c r="F10" s="431"/>
      <c r="G10" s="431"/>
      <c r="H10" s="431"/>
      <c r="I10" s="431"/>
      <c r="J10" s="431"/>
      <c r="K10" s="431"/>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431"/>
      <c r="AL10" s="431"/>
      <c r="AM10" s="431"/>
      <c r="AN10" s="431"/>
      <c r="AO10" s="431"/>
      <c r="AP10" s="431"/>
      <c r="AQ10" s="431"/>
      <c r="AR10" s="431"/>
      <c r="AS10" s="431"/>
      <c r="AT10" s="431"/>
      <c r="AU10" s="431"/>
      <c r="AV10" s="431"/>
      <c r="AW10" s="431"/>
      <c r="AX10" s="431"/>
      <c r="AY10" s="431"/>
    </row>
    <row r="11" spans="1:73">
      <c r="B11" s="432"/>
      <c r="C11" s="432"/>
      <c r="D11" s="432"/>
      <c r="E11" s="432"/>
      <c r="F11" s="432"/>
      <c r="G11" s="432"/>
      <c r="H11" s="432"/>
      <c r="I11" s="432"/>
      <c r="J11" s="432"/>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2"/>
      <c r="AH11" s="432"/>
      <c r="AI11" s="432"/>
      <c r="AJ11" s="432"/>
      <c r="AK11" s="432"/>
      <c r="AL11" s="432"/>
      <c r="AM11" s="432"/>
      <c r="AN11" s="432"/>
      <c r="AO11" s="432"/>
      <c r="AP11" s="432"/>
      <c r="AQ11" s="432"/>
      <c r="AR11" s="432"/>
      <c r="AS11" s="432"/>
      <c r="AT11" s="432"/>
      <c r="AU11" s="432"/>
      <c r="AV11" s="432"/>
      <c r="AW11" s="432"/>
      <c r="AX11" s="432"/>
      <c r="AY11" s="432"/>
      <c r="AZ11" s="432"/>
    </row>
  </sheetData>
  <pageMargins left="0.7" right="0.7" top="0.75" bottom="0.75" header="0.51180555555555496" footer="0.51180555555555496"/>
  <pageSetup paperSize="9" firstPageNumber="0" orientation="landscape"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sheetPr>
  <dimension ref="A1:AK7"/>
  <sheetViews>
    <sheetView topLeftCell="F1" zoomScale="85" zoomScaleNormal="85" workbookViewId="0">
      <selection activeCell="AH3" sqref="AH3"/>
    </sheetView>
  </sheetViews>
  <sheetFormatPr baseColWidth="10" defaultColWidth="8.83203125" defaultRowHeight="13"/>
  <cols>
    <col min="1" max="1" width="23.83203125" customWidth="1"/>
    <col min="2" max="1025" width="11.5"/>
  </cols>
  <sheetData>
    <row r="1" spans="1:37">
      <c r="A1" s="421" t="s">
        <v>710</v>
      </c>
      <c r="B1" s="416">
        <v>1</v>
      </c>
      <c r="C1" s="416">
        <f t="shared" ref="C1:AK1" si="0">+B1+1</f>
        <v>2</v>
      </c>
      <c r="D1" s="416">
        <f t="shared" si="0"/>
        <v>3</v>
      </c>
      <c r="E1" s="416">
        <f t="shared" si="0"/>
        <v>4</v>
      </c>
      <c r="F1" s="416">
        <f t="shared" si="0"/>
        <v>5</v>
      </c>
      <c r="G1" s="416">
        <f t="shared" si="0"/>
        <v>6</v>
      </c>
      <c r="H1" s="416">
        <f t="shared" si="0"/>
        <v>7</v>
      </c>
      <c r="I1" s="416">
        <f t="shared" si="0"/>
        <v>8</v>
      </c>
      <c r="J1" s="416">
        <f t="shared" si="0"/>
        <v>9</v>
      </c>
      <c r="K1" s="416">
        <f t="shared" si="0"/>
        <v>10</v>
      </c>
      <c r="L1" s="416">
        <f t="shared" si="0"/>
        <v>11</v>
      </c>
      <c r="M1" s="416">
        <f t="shared" si="0"/>
        <v>12</v>
      </c>
      <c r="N1" s="416">
        <f t="shared" si="0"/>
        <v>13</v>
      </c>
      <c r="O1" s="416">
        <f t="shared" si="0"/>
        <v>14</v>
      </c>
      <c r="P1" s="416">
        <f t="shared" si="0"/>
        <v>15</v>
      </c>
      <c r="Q1" s="416">
        <f t="shared" si="0"/>
        <v>16</v>
      </c>
      <c r="R1" s="416">
        <f t="shared" si="0"/>
        <v>17</v>
      </c>
      <c r="S1" s="416">
        <f t="shared" si="0"/>
        <v>18</v>
      </c>
      <c r="T1" s="416">
        <f t="shared" si="0"/>
        <v>19</v>
      </c>
      <c r="U1" s="416">
        <f t="shared" si="0"/>
        <v>20</v>
      </c>
      <c r="V1" s="416">
        <f t="shared" si="0"/>
        <v>21</v>
      </c>
      <c r="W1" s="416">
        <f t="shared" si="0"/>
        <v>22</v>
      </c>
      <c r="X1" s="416">
        <f t="shared" si="0"/>
        <v>23</v>
      </c>
      <c r="Y1" s="416">
        <f t="shared" si="0"/>
        <v>24</v>
      </c>
      <c r="Z1" s="416">
        <f t="shared" si="0"/>
        <v>25</v>
      </c>
      <c r="AA1" s="416">
        <f t="shared" si="0"/>
        <v>26</v>
      </c>
      <c r="AB1" s="416">
        <f t="shared" si="0"/>
        <v>27</v>
      </c>
      <c r="AC1" s="416">
        <f t="shared" si="0"/>
        <v>28</v>
      </c>
      <c r="AD1" s="416">
        <f t="shared" si="0"/>
        <v>29</v>
      </c>
      <c r="AE1" s="416">
        <f t="shared" si="0"/>
        <v>30</v>
      </c>
      <c r="AF1" s="416">
        <f t="shared" si="0"/>
        <v>31</v>
      </c>
      <c r="AG1" s="416">
        <f t="shared" si="0"/>
        <v>32</v>
      </c>
      <c r="AH1" s="416">
        <f t="shared" si="0"/>
        <v>33</v>
      </c>
      <c r="AI1" s="416">
        <f t="shared" si="0"/>
        <v>34</v>
      </c>
      <c r="AJ1" s="416">
        <f t="shared" si="0"/>
        <v>35</v>
      </c>
      <c r="AK1" s="416">
        <f t="shared" si="0"/>
        <v>36</v>
      </c>
    </row>
    <row r="2" spans="1:37">
      <c r="A2" s="415"/>
      <c r="B2" s="417">
        <v>44568</v>
      </c>
      <c r="C2" s="417">
        <v>44599</v>
      </c>
      <c r="D2" s="417">
        <v>44627</v>
      </c>
      <c r="E2" s="417">
        <v>44658</v>
      </c>
      <c r="F2" s="417">
        <v>44688</v>
      </c>
      <c r="G2" s="417">
        <v>44719</v>
      </c>
      <c r="H2" s="417">
        <v>44749</v>
      </c>
      <c r="I2" s="417">
        <v>44780</v>
      </c>
      <c r="J2" s="417">
        <v>44811</v>
      </c>
      <c r="K2" s="417">
        <v>44841</v>
      </c>
      <c r="L2" s="417">
        <v>44872</v>
      </c>
      <c r="M2" s="417">
        <v>44902</v>
      </c>
      <c r="N2" s="417">
        <v>44933</v>
      </c>
      <c r="O2" s="417">
        <v>44964</v>
      </c>
      <c r="P2" s="417">
        <v>44992</v>
      </c>
      <c r="Q2" s="417">
        <v>45023</v>
      </c>
      <c r="R2" s="417">
        <v>45053</v>
      </c>
      <c r="S2" s="417">
        <v>45084</v>
      </c>
      <c r="T2" s="417">
        <v>45114</v>
      </c>
      <c r="U2" s="417">
        <v>45145</v>
      </c>
      <c r="V2" s="417">
        <v>45176</v>
      </c>
      <c r="W2" s="417">
        <v>45206</v>
      </c>
      <c r="X2" s="417">
        <v>45237</v>
      </c>
      <c r="Y2" s="417">
        <v>45267</v>
      </c>
      <c r="Z2" s="417">
        <v>45298</v>
      </c>
      <c r="AA2" s="417">
        <v>45329</v>
      </c>
      <c r="AB2" s="417">
        <v>45358</v>
      </c>
      <c r="AC2" s="417">
        <v>45389</v>
      </c>
      <c r="AD2" s="417">
        <v>45419</v>
      </c>
      <c r="AE2" s="417">
        <v>45450</v>
      </c>
      <c r="AF2" s="417">
        <v>45480</v>
      </c>
      <c r="AG2" s="417">
        <v>45511</v>
      </c>
      <c r="AH2" s="417">
        <v>45542</v>
      </c>
      <c r="AI2" s="417">
        <v>45572</v>
      </c>
      <c r="AJ2" s="417">
        <v>45603</v>
      </c>
      <c r="AK2" s="417">
        <v>45633</v>
      </c>
    </row>
    <row r="3" spans="1:37">
      <c r="A3" s="249" t="s">
        <v>711</v>
      </c>
      <c r="B3" s="426">
        <v>1</v>
      </c>
      <c r="C3" s="426">
        <v>1</v>
      </c>
      <c r="D3" s="426">
        <v>1</v>
      </c>
      <c r="E3" s="426">
        <v>2</v>
      </c>
      <c r="F3" s="426">
        <v>2</v>
      </c>
      <c r="G3" s="426">
        <v>2</v>
      </c>
      <c r="H3" s="426">
        <v>2</v>
      </c>
      <c r="I3" s="426">
        <v>2</v>
      </c>
      <c r="J3" s="426">
        <v>2</v>
      </c>
      <c r="K3" s="426">
        <v>2</v>
      </c>
      <c r="L3" s="426">
        <v>2</v>
      </c>
      <c r="M3" s="426">
        <v>2</v>
      </c>
      <c r="N3" s="426">
        <v>3</v>
      </c>
      <c r="O3" s="426">
        <v>3</v>
      </c>
      <c r="P3" s="426">
        <v>3</v>
      </c>
      <c r="Q3" s="426">
        <v>3</v>
      </c>
      <c r="R3" s="426">
        <v>3</v>
      </c>
      <c r="S3" s="426">
        <v>3</v>
      </c>
      <c r="T3" s="426">
        <v>3</v>
      </c>
      <c r="U3" s="426">
        <v>3</v>
      </c>
      <c r="V3" s="426">
        <v>3</v>
      </c>
      <c r="W3" s="426">
        <v>3</v>
      </c>
      <c r="X3" s="426">
        <v>3</v>
      </c>
      <c r="Y3" s="426">
        <v>3</v>
      </c>
      <c r="Z3" s="426">
        <v>3</v>
      </c>
      <c r="AA3" s="426">
        <v>3</v>
      </c>
      <c r="AB3" s="426">
        <v>3</v>
      </c>
      <c r="AC3" s="426">
        <v>4</v>
      </c>
      <c r="AD3" s="426">
        <v>4</v>
      </c>
      <c r="AE3" s="426">
        <v>4</v>
      </c>
      <c r="AF3" s="426">
        <v>4</v>
      </c>
      <c r="AG3" s="426">
        <v>4</v>
      </c>
      <c r="AH3" s="426">
        <v>4</v>
      </c>
      <c r="AI3" s="426">
        <v>4</v>
      </c>
      <c r="AJ3" s="426">
        <v>4</v>
      </c>
      <c r="AK3" s="426">
        <v>4</v>
      </c>
    </row>
    <row r="4" spans="1:37">
      <c r="A4" s="249" t="s">
        <v>712</v>
      </c>
      <c r="B4" s="426">
        <v>0.6</v>
      </c>
      <c r="C4" s="426">
        <v>0.6</v>
      </c>
      <c r="D4" s="426">
        <v>0.6</v>
      </c>
      <c r="E4" s="426">
        <v>0.6</v>
      </c>
      <c r="F4" s="426">
        <v>0.6</v>
      </c>
      <c r="G4" s="426">
        <v>0.6</v>
      </c>
      <c r="H4" s="426">
        <v>0.6</v>
      </c>
      <c r="I4" s="426">
        <v>0.6</v>
      </c>
      <c r="J4" s="426">
        <v>0.6</v>
      </c>
      <c r="K4" s="426">
        <v>0.6</v>
      </c>
      <c r="L4" s="426">
        <v>0.6</v>
      </c>
      <c r="M4" s="426">
        <v>0.6</v>
      </c>
      <c r="N4" s="426">
        <v>0.6</v>
      </c>
      <c r="O4" s="426">
        <v>0.6</v>
      </c>
      <c r="P4" s="426">
        <v>0.6</v>
      </c>
      <c r="Q4" s="426">
        <v>0.6</v>
      </c>
      <c r="R4" s="426">
        <v>0.6</v>
      </c>
      <c r="S4" s="426">
        <v>1</v>
      </c>
      <c r="T4" s="426">
        <v>1</v>
      </c>
      <c r="U4" s="426">
        <v>1</v>
      </c>
      <c r="V4" s="426">
        <v>1</v>
      </c>
      <c r="W4" s="426">
        <v>1</v>
      </c>
      <c r="X4" s="426">
        <v>1</v>
      </c>
      <c r="Y4" s="426">
        <v>1</v>
      </c>
      <c r="Z4" s="426">
        <v>1</v>
      </c>
      <c r="AA4" s="426">
        <v>1</v>
      </c>
      <c r="AB4" s="426">
        <v>1</v>
      </c>
      <c r="AC4" s="426">
        <v>1</v>
      </c>
      <c r="AD4" s="426">
        <v>1</v>
      </c>
      <c r="AE4" s="426">
        <v>1</v>
      </c>
      <c r="AF4" s="426">
        <v>1</v>
      </c>
      <c r="AG4" s="426">
        <v>1</v>
      </c>
      <c r="AH4" s="426">
        <v>1</v>
      </c>
      <c r="AI4" s="426">
        <v>1</v>
      </c>
      <c r="AJ4" s="426">
        <v>1</v>
      </c>
      <c r="AK4" s="426">
        <v>1</v>
      </c>
    </row>
    <row r="5" spans="1:37">
      <c r="A5" s="249" t="s">
        <v>713</v>
      </c>
      <c r="B5" s="426"/>
      <c r="C5" s="426"/>
      <c r="D5" s="426"/>
      <c r="E5" s="426"/>
      <c r="F5" s="426"/>
      <c r="G5" s="426"/>
      <c r="H5" s="426"/>
      <c r="I5" s="426"/>
      <c r="J5" s="426"/>
      <c r="K5" s="426"/>
      <c r="L5" s="426"/>
      <c r="M5" s="426"/>
      <c r="N5" s="426"/>
      <c r="O5" s="426"/>
      <c r="P5" s="426"/>
      <c r="Q5" s="426"/>
      <c r="R5" s="426"/>
      <c r="S5" s="426"/>
      <c r="T5" s="426"/>
      <c r="U5" s="426"/>
      <c r="V5" s="426"/>
      <c r="W5" s="426">
        <v>1</v>
      </c>
      <c r="X5" s="426">
        <v>1</v>
      </c>
      <c r="Y5" s="426">
        <v>1</v>
      </c>
      <c r="Z5" s="426">
        <v>1</v>
      </c>
      <c r="AA5" s="426">
        <v>1</v>
      </c>
      <c r="AB5" s="426">
        <v>1</v>
      </c>
      <c r="AC5" s="426">
        <v>1</v>
      </c>
      <c r="AD5" s="426">
        <v>1</v>
      </c>
      <c r="AE5" s="426">
        <v>1</v>
      </c>
      <c r="AF5" s="426">
        <v>1</v>
      </c>
      <c r="AG5" s="426">
        <v>1</v>
      </c>
      <c r="AH5" s="426">
        <v>2</v>
      </c>
      <c r="AI5" s="426">
        <v>2</v>
      </c>
      <c r="AJ5" s="426">
        <v>2</v>
      </c>
      <c r="AK5" s="426">
        <v>2</v>
      </c>
    </row>
    <row r="6" spans="1:37">
      <c r="A6" s="249" t="s">
        <v>714</v>
      </c>
      <c r="B6" s="426"/>
      <c r="C6" s="426"/>
      <c r="D6" s="426"/>
      <c r="E6" s="426"/>
      <c r="F6" s="426"/>
      <c r="G6" s="426"/>
      <c r="H6" s="426">
        <v>1</v>
      </c>
      <c r="I6" s="426">
        <v>1</v>
      </c>
      <c r="J6" s="426">
        <v>1</v>
      </c>
      <c r="K6" s="426">
        <v>1</v>
      </c>
      <c r="L6" s="426">
        <v>1</v>
      </c>
      <c r="M6" s="426">
        <v>1</v>
      </c>
      <c r="N6" s="426">
        <v>1</v>
      </c>
      <c r="O6" s="426">
        <v>1</v>
      </c>
      <c r="P6" s="426">
        <v>1</v>
      </c>
      <c r="Q6" s="426">
        <v>1</v>
      </c>
      <c r="R6" s="426">
        <v>1</v>
      </c>
      <c r="S6" s="426">
        <v>1</v>
      </c>
      <c r="T6" s="426">
        <v>1</v>
      </c>
      <c r="U6" s="426">
        <v>1</v>
      </c>
      <c r="V6" s="426">
        <v>1</v>
      </c>
      <c r="W6" s="426">
        <v>1</v>
      </c>
      <c r="X6" s="426">
        <v>1</v>
      </c>
      <c r="Y6" s="426">
        <v>1</v>
      </c>
      <c r="Z6" s="426">
        <v>1</v>
      </c>
      <c r="AA6" s="426">
        <v>1</v>
      </c>
      <c r="AB6" s="426">
        <v>1</v>
      </c>
      <c r="AC6" s="426">
        <v>1</v>
      </c>
      <c r="AD6" s="426">
        <v>1</v>
      </c>
      <c r="AE6" s="426">
        <v>1</v>
      </c>
      <c r="AF6" s="426">
        <v>1</v>
      </c>
      <c r="AG6" s="426">
        <v>1</v>
      </c>
      <c r="AH6" s="426">
        <v>1</v>
      </c>
      <c r="AI6" s="426">
        <v>1</v>
      </c>
      <c r="AJ6" s="426">
        <v>1</v>
      </c>
      <c r="AK6" s="426">
        <v>1</v>
      </c>
    </row>
    <row r="7" spans="1:37">
      <c r="A7" s="249" t="s">
        <v>715</v>
      </c>
      <c r="B7" s="426"/>
      <c r="C7" s="426"/>
      <c r="D7" s="426"/>
      <c r="E7" s="426"/>
      <c r="F7" s="426"/>
      <c r="G7" s="426"/>
      <c r="H7" s="426"/>
      <c r="I7" s="426"/>
      <c r="J7" s="426"/>
      <c r="K7" s="426"/>
      <c r="L7" s="426"/>
      <c r="M7" s="426"/>
      <c r="N7" s="426"/>
      <c r="O7" s="426"/>
      <c r="P7" s="426"/>
      <c r="Q7" s="426"/>
      <c r="R7" s="426"/>
      <c r="S7" s="426"/>
      <c r="T7" s="426"/>
      <c r="U7" s="426"/>
      <c r="V7" s="426"/>
      <c r="W7" s="426"/>
      <c r="X7" s="426"/>
      <c r="Y7" s="426"/>
      <c r="Z7" s="426"/>
      <c r="AA7" s="426"/>
      <c r="AB7" s="426"/>
      <c r="AC7" s="426"/>
      <c r="AD7" s="426"/>
      <c r="AE7" s="426"/>
      <c r="AF7" s="426"/>
      <c r="AG7" s="426"/>
      <c r="AH7" s="426"/>
      <c r="AI7" s="426"/>
      <c r="AJ7" s="426"/>
      <c r="AK7" s="426"/>
    </row>
  </sheetData>
  <pageMargins left="0.7" right="0.7" top="0.75" bottom="0.75" header="0.51180555555555496" footer="0.51180555555555496"/>
  <pageSetup paperSize="9" firstPageNumber="0" orientation="landscape"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sheetPr>
  <dimension ref="B1:P72"/>
  <sheetViews>
    <sheetView showGridLines="0" topLeftCell="A13" zoomScale="85" zoomScaleNormal="85" workbookViewId="0">
      <selection activeCell="C47" sqref="C47"/>
    </sheetView>
  </sheetViews>
  <sheetFormatPr baseColWidth="10" defaultColWidth="8.83203125" defaultRowHeight="13"/>
  <cols>
    <col min="1" max="1" width="2.6640625" customWidth="1"/>
    <col min="2" max="2" width="36.6640625" customWidth="1"/>
    <col min="3" max="12" width="13.5" customWidth="1"/>
    <col min="13" max="15" width="8.83203125" customWidth="1"/>
    <col min="16" max="16" width="9.1640625" customWidth="1"/>
    <col min="17" max="1025" width="8.83203125" customWidth="1"/>
  </cols>
  <sheetData>
    <row r="1" spans="2:14" ht="16.5" customHeight="1">
      <c r="N1" s="120"/>
    </row>
    <row r="2" spans="2:14" ht="97.5" customHeight="1">
      <c r="B2" s="295" t="s">
        <v>716</v>
      </c>
    </row>
    <row r="3" spans="2:14" ht="18.75" customHeight="1">
      <c r="B3" s="325"/>
      <c r="C3" s="433"/>
      <c r="D3" s="433"/>
      <c r="E3" s="434"/>
      <c r="F3" s="328"/>
      <c r="G3" s="328"/>
      <c r="H3" s="328"/>
      <c r="I3" s="328"/>
      <c r="J3" s="328"/>
      <c r="K3" s="328"/>
      <c r="L3" s="328"/>
    </row>
    <row r="4" spans="2:14" ht="14">
      <c r="B4" s="329" t="s">
        <v>513</v>
      </c>
      <c r="C4" s="435">
        <v>2020</v>
      </c>
      <c r="D4" s="435">
        <v>2021</v>
      </c>
      <c r="E4" s="435" t="s">
        <v>514</v>
      </c>
      <c r="F4" s="435" t="s">
        <v>515</v>
      </c>
      <c r="G4" s="435" t="s">
        <v>516</v>
      </c>
      <c r="H4" s="435"/>
      <c r="I4" s="435"/>
      <c r="J4" s="435"/>
      <c r="K4" s="435"/>
      <c r="L4" s="435"/>
    </row>
    <row r="5" spans="2:14">
      <c r="B5" s="297"/>
      <c r="C5" s="299" t="s">
        <v>517</v>
      </c>
      <c r="D5" s="299" t="s">
        <v>517</v>
      </c>
      <c r="E5" s="299" t="s">
        <v>517</v>
      </c>
      <c r="F5" s="299" t="s">
        <v>517</v>
      </c>
      <c r="G5" s="299" t="s">
        <v>517</v>
      </c>
      <c r="H5" s="299"/>
      <c r="I5" s="299"/>
      <c r="J5" s="299"/>
      <c r="K5" s="299"/>
      <c r="L5" s="299"/>
    </row>
    <row r="6" spans="2:14">
      <c r="B6" s="80" t="s">
        <v>717</v>
      </c>
      <c r="C6" s="844">
        <f>CONTO_ECONOMICO!E22</f>
        <v>-21025</v>
      </c>
      <c r="D6" s="844">
        <f>CONTO_ECONOMICO!G22</f>
        <v>40600</v>
      </c>
      <c r="E6" s="844">
        <f>CONTO_ECONOMICO!I22</f>
        <v>229884</v>
      </c>
      <c r="F6" s="844">
        <f>CONTO_ECONOMICO!K22</f>
        <v>436642</v>
      </c>
      <c r="G6" s="844">
        <f>CONTO_ECONOMICO!M22</f>
        <v>630162</v>
      </c>
      <c r="H6" s="381"/>
      <c r="I6" s="381"/>
      <c r="J6" s="381"/>
      <c r="K6" s="381"/>
      <c r="L6" s="381"/>
    </row>
    <row r="7" spans="2:14">
      <c r="B7" s="80" t="s">
        <v>718</v>
      </c>
      <c r="C7" s="844">
        <f>CONTO_ECONOMICO!E30-C24</f>
        <v>-11058.532682462199</v>
      </c>
      <c r="D7" s="844">
        <f>CONTO_ECONOMICO!G30-D24</f>
        <v>-15448.636699683449</v>
      </c>
      <c r="E7" s="844">
        <f>CONTO_ECONOMICO!I30-E24</f>
        <v>-64137.635999999969</v>
      </c>
      <c r="F7" s="844">
        <f>CONTO_ECONOMICO!K30-F24</f>
        <v>-121823.11800000019</v>
      </c>
      <c r="G7" s="844">
        <f>CONTO_ECONOMICO!M30-G24</f>
        <v>-175815.19800000041</v>
      </c>
      <c r="H7" s="381"/>
      <c r="I7" s="381"/>
      <c r="J7" s="381"/>
      <c r="K7" s="381"/>
      <c r="L7" s="381"/>
    </row>
    <row r="8" spans="2:14">
      <c r="B8" s="436" t="s">
        <v>719</v>
      </c>
      <c r="C8" s="844">
        <f>C6+C7</f>
        <v>-32083.532682462199</v>
      </c>
      <c r="D8" s="844">
        <f>D6+D7</f>
        <v>25151.363300316552</v>
      </c>
      <c r="E8" s="844">
        <f>E6+E7</f>
        <v>165746.36400000003</v>
      </c>
      <c r="F8" s="844">
        <f>F6+F7</f>
        <v>314818.88199999981</v>
      </c>
      <c r="G8" s="844">
        <f>G6+G7</f>
        <v>454346.80199999956</v>
      </c>
      <c r="H8" s="381"/>
      <c r="I8" s="381"/>
      <c r="J8" s="381"/>
      <c r="K8" s="381"/>
      <c r="L8" s="381"/>
    </row>
    <row r="9" spans="2:14">
      <c r="B9" s="437" t="s">
        <v>720</v>
      </c>
      <c r="C9" s="438">
        <v>47158</v>
      </c>
      <c r="D9" s="438">
        <v>70945</v>
      </c>
      <c r="E9" s="438">
        <v>61150</v>
      </c>
      <c r="F9" s="438">
        <v>64958</v>
      </c>
      <c r="G9" s="438">
        <v>66750</v>
      </c>
      <c r="H9" s="438"/>
      <c r="I9" s="438"/>
      <c r="J9" s="438"/>
      <c r="K9" s="438"/>
      <c r="L9" s="438"/>
    </row>
    <row r="10" spans="2:14">
      <c r="B10" s="315" t="s">
        <v>721</v>
      </c>
      <c r="C10" s="845">
        <f>C8+C9</f>
        <v>15074.467317537801</v>
      </c>
      <c r="D10" s="845">
        <f t="shared" ref="D10:G10" si="0">D8+D9</f>
        <v>96096.36330031656</v>
      </c>
      <c r="E10" s="845">
        <f t="shared" si="0"/>
        <v>226896.36400000003</v>
      </c>
      <c r="F10" s="845">
        <f t="shared" si="0"/>
        <v>379776.88199999981</v>
      </c>
      <c r="G10" s="845">
        <f t="shared" si="0"/>
        <v>521096.80199999956</v>
      </c>
      <c r="H10" s="439"/>
      <c r="I10" s="439"/>
      <c r="J10" s="439"/>
      <c r="K10" s="439"/>
      <c r="L10" s="439"/>
    </row>
    <row r="11" spans="2:14">
      <c r="B11" s="80" t="s">
        <v>722</v>
      </c>
      <c r="C11" s="844">
        <f>STATO_PATRIMONIALE!C59-STATO_PATRIMONIALE!E59</f>
        <v>-60977</v>
      </c>
      <c r="D11" s="844">
        <f>STATO_PATRIMONIALE!E59-STATO_PATRIMONIALE!G59</f>
        <v>-181239</v>
      </c>
      <c r="E11" s="844">
        <f>STATO_PATRIMONIALE!G59-STATO_PATRIMONIALE!I59</f>
        <v>-83819.288</v>
      </c>
      <c r="F11" s="844">
        <f>STATO_PATRIMONIALE!I59-STATO_PATRIMONIALE!K59</f>
        <v>-91017.063000000024</v>
      </c>
      <c r="G11" s="844">
        <f>STATO_PATRIMONIALE!K59-STATO_PATRIMONIALE!M59</f>
        <v>-130403.14650000003</v>
      </c>
      <c r="H11" s="381"/>
      <c r="I11" s="381"/>
      <c r="J11" s="381"/>
      <c r="K11" s="381"/>
      <c r="L11" s="381"/>
    </row>
    <row r="12" spans="2:14">
      <c r="B12" s="80" t="s">
        <v>723</v>
      </c>
      <c r="C12" s="844">
        <f>STATO_PATRIMONIALE!C58-STATO_PATRIMONIALE!E58</f>
        <v>-13538</v>
      </c>
      <c r="D12" s="844">
        <f>STATO_PATRIMONIALE!E58-STATO_PATRIMONIALE!G58</f>
        <v>-160818</v>
      </c>
      <c r="E12" s="844">
        <f>STATO_PATRIMONIALE!G58-STATO_PATRIMONIALE!I58</f>
        <v>0</v>
      </c>
      <c r="F12" s="844">
        <f>STATO_PATRIMONIALE!I58-STATO_PATRIMONIALE!K58</f>
        <v>0</v>
      </c>
      <c r="G12" s="844">
        <f>STATO_PATRIMONIALE!K58-STATO_PATRIMONIALE!M58</f>
        <v>0</v>
      </c>
      <c r="H12" s="381"/>
      <c r="I12" s="381"/>
      <c r="J12" s="381"/>
      <c r="K12" s="381"/>
      <c r="L12" s="381"/>
    </row>
    <row r="13" spans="2:14">
      <c r="B13" s="80" t="s">
        <v>724</v>
      </c>
      <c r="C13" s="381">
        <v>-13490</v>
      </c>
      <c r="D13" s="381">
        <v>266670</v>
      </c>
      <c r="E13" s="381">
        <v>3914.7167279999699</v>
      </c>
      <c r="F13" s="381">
        <v>110064.892568667</v>
      </c>
      <c r="G13" s="381">
        <v>12362.275316666801</v>
      </c>
      <c r="H13" s="381"/>
      <c r="I13" s="381"/>
      <c r="J13" s="381"/>
      <c r="K13" s="381"/>
      <c r="L13" s="381"/>
    </row>
    <row r="14" spans="2:14">
      <c r="B14" s="80" t="s">
        <v>725</v>
      </c>
      <c r="C14" s="381">
        <v>-5009</v>
      </c>
      <c r="D14" s="381">
        <v>-30262</v>
      </c>
      <c r="E14" s="381">
        <v>85474</v>
      </c>
      <c r="F14" s="381">
        <v>15000</v>
      </c>
      <c r="G14" s="381">
        <v>15813</v>
      </c>
      <c r="H14" s="381"/>
      <c r="I14" s="381"/>
      <c r="J14" s="381"/>
      <c r="K14" s="381"/>
      <c r="L14" s="381"/>
    </row>
    <row r="15" spans="2:14">
      <c r="B15" s="80" t="s">
        <v>726</v>
      </c>
      <c r="C15" s="381">
        <v>3869</v>
      </c>
      <c r="D15" s="381">
        <v>12754</v>
      </c>
      <c r="E15" s="381">
        <v>12176.1495625721</v>
      </c>
      <c r="F15" s="381">
        <v>5969.3455151419003</v>
      </c>
      <c r="G15" s="381">
        <v>-12902.5550308155</v>
      </c>
      <c r="H15" s="381"/>
      <c r="I15" s="381"/>
      <c r="J15" s="381"/>
      <c r="K15" s="381"/>
      <c r="L15" s="381"/>
    </row>
    <row r="16" spans="2:14">
      <c r="B16" s="80" t="s">
        <v>727</v>
      </c>
      <c r="C16" s="844">
        <v>-4</v>
      </c>
      <c r="D16" s="844">
        <v>-1790</v>
      </c>
      <c r="E16" s="844">
        <v>0</v>
      </c>
      <c r="F16" s="844">
        <v>0</v>
      </c>
      <c r="G16" s="844">
        <v>0</v>
      </c>
      <c r="H16" s="381"/>
      <c r="I16" s="381"/>
      <c r="J16" s="381"/>
      <c r="K16" s="381"/>
      <c r="L16" s="381"/>
    </row>
    <row r="17" spans="2:16">
      <c r="B17" s="304" t="s">
        <v>728</v>
      </c>
      <c r="C17" s="846">
        <f>SUM(C11:C16)</f>
        <v>-89149</v>
      </c>
      <c r="D17" s="846">
        <f>SUM(D11:D16)</f>
        <v>-94685</v>
      </c>
      <c r="E17" s="846">
        <f>SUM(E11:E16)</f>
        <v>17745.57829057207</v>
      </c>
      <c r="F17" s="846">
        <f>SUM(F11:F16)</f>
        <v>40017.175083808877</v>
      </c>
      <c r="G17" s="846">
        <f>SUM(G11:G16)</f>
        <v>-115130.42621414873</v>
      </c>
      <c r="H17" s="388"/>
      <c r="I17" s="388"/>
      <c r="J17" s="388"/>
      <c r="K17" s="388"/>
      <c r="L17" s="388"/>
    </row>
    <row r="18" spans="2:16">
      <c r="B18" s="80"/>
      <c r="C18" s="381"/>
      <c r="D18" s="381"/>
      <c r="E18" s="381"/>
      <c r="F18" s="381"/>
      <c r="G18" s="381"/>
      <c r="H18" s="381"/>
      <c r="I18" s="381"/>
      <c r="J18" s="381"/>
      <c r="K18" s="381"/>
      <c r="L18" s="381"/>
    </row>
    <row r="19" spans="2:16">
      <c r="B19" s="336" t="s">
        <v>729</v>
      </c>
      <c r="C19" s="845">
        <f>C10+C17</f>
        <v>-74074.532682462203</v>
      </c>
      <c r="D19" s="845">
        <f>D10+D17</f>
        <v>1411.3633003165596</v>
      </c>
      <c r="E19" s="845">
        <f>E10+E17</f>
        <v>244641.9422905721</v>
      </c>
      <c r="F19" s="845">
        <f>F10+F17</f>
        <v>419794.0570838087</v>
      </c>
      <c r="G19" s="845">
        <f>G10+G17</f>
        <v>405966.3757858508</v>
      </c>
      <c r="H19" s="439"/>
      <c r="I19" s="439"/>
      <c r="J19" s="439"/>
      <c r="K19" s="439"/>
      <c r="L19" s="439"/>
    </row>
    <row r="20" spans="2:16">
      <c r="B20" s="80"/>
      <c r="C20" s="381"/>
      <c r="D20" s="381"/>
      <c r="E20" s="381"/>
      <c r="F20" s="381"/>
      <c r="G20" s="381"/>
      <c r="H20" s="381"/>
      <c r="I20" s="381"/>
      <c r="J20" s="381"/>
      <c r="K20" s="381"/>
      <c r="L20" s="381"/>
    </row>
    <row r="21" spans="2:16">
      <c r="B21" s="304" t="s">
        <v>730</v>
      </c>
      <c r="C21" s="388">
        <v>-44709</v>
      </c>
      <c r="D21" s="388">
        <v>-144068</v>
      </c>
      <c r="E21" s="388">
        <v>-50000</v>
      </c>
      <c r="F21" s="388">
        <v>-50000</v>
      </c>
      <c r="G21" s="388">
        <v>-50000</v>
      </c>
      <c r="H21" s="388"/>
      <c r="I21" s="388"/>
      <c r="J21" s="388"/>
      <c r="K21" s="388"/>
      <c r="L21" s="388"/>
    </row>
    <row r="22" spans="2:16">
      <c r="B22" s="440"/>
      <c r="C22" s="388"/>
      <c r="D22" s="388"/>
      <c r="E22" s="388"/>
      <c r="F22" s="388"/>
      <c r="G22" s="388"/>
      <c r="H22" s="388"/>
      <c r="I22" s="388"/>
      <c r="J22" s="388"/>
      <c r="K22" s="388"/>
      <c r="L22" s="388"/>
    </row>
    <row r="23" spans="2:16">
      <c r="B23" s="315" t="s">
        <v>731</v>
      </c>
      <c r="C23" s="845">
        <f>SUM(C19:C21)</f>
        <v>-118783.5326824622</v>
      </c>
      <c r="D23" s="845">
        <f>SUM(D19:D21)</f>
        <v>-142656.63669968344</v>
      </c>
      <c r="E23" s="845">
        <f>SUM(E19:E21)</f>
        <v>194641.9422905721</v>
      </c>
      <c r="F23" s="845">
        <f>SUM(F19:F21)</f>
        <v>369794.0570838087</v>
      </c>
      <c r="G23" s="845">
        <f>SUM(G19:G21)</f>
        <v>355966.3757858508</v>
      </c>
      <c r="H23" s="439"/>
      <c r="I23" s="439"/>
      <c r="J23" s="439"/>
      <c r="K23" s="439"/>
      <c r="L23" s="439"/>
    </row>
    <row r="24" spans="2:16">
      <c r="B24" s="80" t="s">
        <v>732</v>
      </c>
      <c r="C24" s="381">
        <v>2690.5326824621998</v>
      </c>
      <c r="D24" s="381">
        <v>1394.6366996834499</v>
      </c>
      <c r="E24" s="381">
        <v>1797.85116942787</v>
      </c>
      <c r="F24" s="381">
        <v>1961.5557692551899</v>
      </c>
      <c r="G24" s="381">
        <v>2550.0298388954302</v>
      </c>
      <c r="H24" s="381"/>
      <c r="I24" s="381"/>
      <c r="J24" s="381"/>
      <c r="K24" s="381"/>
      <c r="L24" s="381"/>
    </row>
    <row r="25" spans="2:16">
      <c r="B25" s="80" t="s">
        <v>733</v>
      </c>
      <c r="C25" s="381">
        <v>43224</v>
      </c>
      <c r="D25" s="381">
        <v>13224</v>
      </c>
      <c r="E25" s="381">
        <v>0</v>
      </c>
      <c r="F25" s="381">
        <v>0</v>
      </c>
      <c r="G25" s="381">
        <v>0</v>
      </c>
      <c r="H25" s="381"/>
      <c r="I25" s="381"/>
      <c r="J25" s="381"/>
      <c r="K25" s="381"/>
      <c r="L25" s="381"/>
    </row>
    <row r="26" spans="2:16">
      <c r="B26" s="80" t="s">
        <v>734</v>
      </c>
      <c r="C26" s="844">
        <f>CONTO_ECONOMICO!E25</f>
        <v>-5401</v>
      </c>
      <c r="D26" s="844">
        <f>CONTO_ECONOMICO!G25</f>
        <v>-4859</v>
      </c>
      <c r="E26" s="844">
        <f>CONTO_ECONOMICO!I25</f>
        <v>-7491.04653928279</v>
      </c>
      <c r="F26" s="844">
        <f>CONTO_ECONOMICO!K25</f>
        <v>-8173.1490385632696</v>
      </c>
      <c r="G26" s="844">
        <f>CONTO_ECONOMICO!M25</f>
        <v>-10625.124328731001</v>
      </c>
      <c r="H26" s="381"/>
      <c r="I26" s="381"/>
      <c r="J26" s="381"/>
      <c r="K26" s="381"/>
      <c r="L26" s="381"/>
      <c r="P26" s="441"/>
    </row>
    <row r="27" spans="2:16">
      <c r="B27" s="320" t="s">
        <v>735</v>
      </c>
      <c r="C27" s="438">
        <v>0</v>
      </c>
      <c r="D27" s="438">
        <v>-49465</v>
      </c>
      <c r="E27" s="438">
        <v>0</v>
      </c>
      <c r="F27" s="438">
        <v>0</v>
      </c>
      <c r="G27" s="438">
        <v>0</v>
      </c>
      <c r="H27" s="438"/>
      <c r="I27" s="438"/>
      <c r="J27" s="438"/>
      <c r="K27" s="438"/>
      <c r="L27" s="438"/>
    </row>
    <row r="28" spans="2:16">
      <c r="B28" s="315" t="s">
        <v>736</v>
      </c>
      <c r="C28" s="845">
        <f>SUM(C23:C27)</f>
        <v>-78270</v>
      </c>
      <c r="D28" s="845">
        <f>SUM(D23:D27)</f>
        <v>-182362</v>
      </c>
      <c r="E28" s="845">
        <f>SUM(E23:E27)</f>
        <v>188948.74692071718</v>
      </c>
      <c r="F28" s="845">
        <f>SUM(F23:F27)</f>
        <v>363582.46381450066</v>
      </c>
      <c r="G28" s="845">
        <f>SUM(G23:G27)</f>
        <v>347891.28129601525</v>
      </c>
      <c r="H28" s="439"/>
      <c r="I28" s="439"/>
      <c r="J28" s="439"/>
      <c r="K28" s="439"/>
      <c r="L28" s="439"/>
      <c r="P28" s="420"/>
    </row>
    <row r="29" spans="2:16">
      <c r="B29" s="80" t="s">
        <v>737</v>
      </c>
      <c r="C29" s="381">
        <v>-6947</v>
      </c>
      <c r="D29" s="381">
        <v>33623</v>
      </c>
      <c r="E29" s="381">
        <v>24853.382000000001</v>
      </c>
      <c r="F29" s="381">
        <v>121965.04432943701</v>
      </c>
      <c r="G29" s="381">
        <v>205889.528978685</v>
      </c>
      <c r="H29" s="381"/>
      <c r="I29" s="381"/>
      <c r="J29" s="381"/>
      <c r="K29" s="381"/>
      <c r="L29" s="381"/>
    </row>
    <row r="30" spans="2:16">
      <c r="B30" s="80" t="s">
        <v>738</v>
      </c>
      <c r="C30" s="381">
        <v>14652</v>
      </c>
      <c r="D30" s="381">
        <v>0</v>
      </c>
      <c r="E30" s="381">
        <v>0</v>
      </c>
      <c r="F30" s="381">
        <v>0</v>
      </c>
      <c r="G30" s="381">
        <v>0</v>
      </c>
      <c r="H30" s="381"/>
      <c r="I30" s="381"/>
      <c r="J30" s="381"/>
      <c r="K30" s="381"/>
      <c r="L30" s="381"/>
    </row>
    <row r="31" spans="2:16">
      <c r="B31" s="80" t="s">
        <v>739</v>
      </c>
      <c r="C31" s="381">
        <v>0</v>
      </c>
      <c r="D31" s="381">
        <v>0</v>
      </c>
      <c r="E31" s="381">
        <v>-42035</v>
      </c>
      <c r="F31" s="381">
        <v>-42100</v>
      </c>
      <c r="G31" s="381">
        <v>-42100</v>
      </c>
      <c r="H31" s="381"/>
      <c r="I31" s="381"/>
      <c r="J31" s="381"/>
      <c r="K31" s="381"/>
      <c r="L31" s="381"/>
      <c r="P31" s="293"/>
    </row>
    <row r="32" spans="2:16">
      <c r="B32" s="80" t="s">
        <v>740</v>
      </c>
      <c r="C32" s="381">
        <v>0</v>
      </c>
      <c r="D32" s="381">
        <v>0</v>
      </c>
      <c r="E32" s="381">
        <v>0</v>
      </c>
      <c r="F32" s="381">
        <v>0</v>
      </c>
      <c r="G32" s="381">
        <v>0</v>
      </c>
      <c r="H32" s="381"/>
      <c r="I32" s="381"/>
      <c r="J32" s="381"/>
      <c r="K32" s="381"/>
      <c r="L32" s="381"/>
    </row>
    <row r="33" spans="2:12">
      <c r="B33" s="80" t="s">
        <v>741</v>
      </c>
      <c r="C33" s="381">
        <v>0</v>
      </c>
      <c r="D33" s="381">
        <v>128401</v>
      </c>
      <c r="E33" s="381">
        <v>0</v>
      </c>
      <c r="F33" s="381">
        <v>0</v>
      </c>
      <c r="G33" s="381">
        <v>0</v>
      </c>
      <c r="H33" s="381"/>
      <c r="I33" s="381"/>
      <c r="J33" s="381"/>
      <c r="K33" s="381"/>
      <c r="L33" s="381"/>
    </row>
    <row r="34" spans="2:12">
      <c r="B34" s="80" t="s">
        <v>742</v>
      </c>
      <c r="C34" s="381">
        <v>0</v>
      </c>
      <c r="D34" s="381">
        <v>0</v>
      </c>
      <c r="E34" s="381">
        <v>0</v>
      </c>
      <c r="F34" s="381">
        <v>0</v>
      </c>
      <c r="G34" s="381">
        <v>0</v>
      </c>
      <c r="H34" s="381"/>
      <c r="I34" s="381"/>
      <c r="J34" s="381"/>
      <c r="K34" s="381"/>
      <c r="L34" s="381"/>
    </row>
    <row r="35" spans="2:12">
      <c r="B35" s="80" t="s">
        <v>743</v>
      </c>
      <c r="C35" s="844">
        <f>STATO_PATRIMONIALE!E73-STATO_PATRIMONIALE!C73</f>
        <v>0</v>
      </c>
      <c r="D35" s="844">
        <f>STATO_PATRIMONIALE!G73-STATO_PATRIMONIALE!E73</f>
        <v>0</v>
      </c>
      <c r="E35" s="844">
        <f>STATO_PATRIMONIALE!I73-STATO_PATRIMONIALE!G73</f>
        <v>0</v>
      </c>
      <c r="F35" s="844">
        <f>STATO_PATRIMONIALE!K73-STATO_PATRIMONIALE!I73</f>
        <v>0</v>
      </c>
      <c r="G35" s="844">
        <f>STATO_PATRIMONIALE!M73-STATO_PATRIMONIALE!K73</f>
        <v>0</v>
      </c>
      <c r="H35" s="381"/>
      <c r="I35" s="381"/>
      <c r="J35" s="381"/>
      <c r="K35" s="381"/>
      <c r="L35" s="381"/>
    </row>
    <row r="36" spans="2:12">
      <c r="B36" s="442" t="s">
        <v>744</v>
      </c>
      <c r="C36" s="847">
        <f>SUM(C28:C35)</f>
        <v>-70565</v>
      </c>
      <c r="D36" s="847">
        <f>SUM(D28:D35)</f>
        <v>-20338</v>
      </c>
      <c r="E36" s="847">
        <f>SUM(E28:E35)</f>
        <v>171767.12892071719</v>
      </c>
      <c r="F36" s="847">
        <f>SUM(F28:F35)</f>
        <v>443447.50814393768</v>
      </c>
      <c r="G36" s="847">
        <f>SUM(G28:G35)</f>
        <v>511680.81027470028</v>
      </c>
      <c r="H36" s="443"/>
      <c r="I36" s="443"/>
      <c r="J36" s="443"/>
      <c r="K36" s="443"/>
      <c r="L36" s="443"/>
    </row>
    <row r="37" spans="2:12">
      <c r="B37" s="440" t="s">
        <v>745</v>
      </c>
      <c r="C37" s="388">
        <v>0</v>
      </c>
      <c r="D37" s="388">
        <v>0</v>
      </c>
      <c r="E37" s="388">
        <v>0</v>
      </c>
      <c r="F37" s="388">
        <v>0</v>
      </c>
      <c r="G37" s="388">
        <v>0</v>
      </c>
      <c r="H37" s="388"/>
      <c r="I37" s="388"/>
      <c r="J37" s="388"/>
      <c r="K37" s="388"/>
      <c r="L37" s="388"/>
    </row>
    <row r="38" spans="2:12">
      <c r="B38" s="304" t="s">
        <v>746</v>
      </c>
      <c r="C38" s="846">
        <f>C36+C37</f>
        <v>-70565</v>
      </c>
      <c r="D38" s="846">
        <f t="shared" ref="D38:G38" si="1">D36+D37</f>
        <v>-20338</v>
      </c>
      <c r="E38" s="846">
        <f t="shared" si="1"/>
        <v>171767.12892071719</v>
      </c>
      <c r="F38" s="846">
        <f t="shared" si="1"/>
        <v>443447.50814393768</v>
      </c>
      <c r="G38" s="846">
        <f t="shared" si="1"/>
        <v>511680.81027470028</v>
      </c>
      <c r="H38" s="388"/>
      <c r="I38" s="388"/>
      <c r="J38" s="388"/>
      <c r="K38" s="388"/>
      <c r="L38" s="388"/>
    </row>
    <row r="39" spans="2:12">
      <c r="B39" s="315" t="s">
        <v>747</v>
      </c>
      <c r="C39" s="845">
        <f>C38-STATO_PATRIMONIALE!C79</f>
        <v>33853</v>
      </c>
      <c r="D39" s="845">
        <f>D38+C39</f>
        <v>13515</v>
      </c>
      <c r="E39" s="845">
        <f>E38+D39</f>
        <v>185282.12892071719</v>
      </c>
      <c r="F39" s="845">
        <f>F38+E39</f>
        <v>628729.63706465485</v>
      </c>
      <c r="G39" s="845">
        <f>G38+F39</f>
        <v>1140410.447339355</v>
      </c>
      <c r="H39" s="439"/>
      <c r="I39" s="439"/>
      <c r="J39" s="439"/>
      <c r="K39" s="439"/>
      <c r="L39" s="439"/>
    </row>
    <row r="40" spans="2:12" ht="13.5" customHeight="1">
      <c r="C40" s="300"/>
      <c r="D40" s="300"/>
      <c r="E40" s="300"/>
      <c r="F40" s="300"/>
      <c r="G40" s="300"/>
      <c r="H40" s="300"/>
      <c r="I40" s="300"/>
      <c r="J40" s="300"/>
      <c r="K40" s="300"/>
      <c r="L40" s="300"/>
    </row>
    <row r="41" spans="2:12">
      <c r="C41" s="300"/>
      <c r="D41" s="300"/>
      <c r="E41" s="300"/>
      <c r="F41" s="300"/>
      <c r="G41" s="300"/>
      <c r="H41" s="300"/>
      <c r="I41" s="300"/>
      <c r="J41" s="300"/>
      <c r="K41" s="300"/>
      <c r="L41" s="300"/>
    </row>
    <row r="42" spans="2:12" ht="26">
      <c r="B42" s="325" t="s">
        <v>748</v>
      </c>
      <c r="C42" s="444"/>
      <c r="D42" s="444"/>
      <c r="E42" s="444"/>
      <c r="F42" s="445"/>
      <c r="G42" s="444"/>
      <c r="H42" s="445"/>
      <c r="I42" s="445"/>
      <c r="J42" s="445"/>
      <c r="K42" s="445"/>
      <c r="L42" s="445"/>
    </row>
    <row r="43" spans="2:12" ht="14">
      <c r="B43" s="329" t="s">
        <v>513</v>
      </c>
      <c r="C43" s="435">
        <v>2020</v>
      </c>
      <c r="D43" s="435">
        <v>2021</v>
      </c>
      <c r="E43" s="435" t="s">
        <v>514</v>
      </c>
      <c r="F43" s="435" t="s">
        <v>515</v>
      </c>
      <c r="G43" s="435" t="s">
        <v>516</v>
      </c>
      <c r="H43" s="435"/>
      <c r="I43" s="435"/>
      <c r="J43" s="435"/>
      <c r="K43" s="435"/>
      <c r="L43" s="435"/>
    </row>
    <row r="44" spans="2:12">
      <c r="B44" s="297"/>
      <c r="C44" s="299" t="s">
        <v>517</v>
      </c>
      <c r="D44" s="299" t="s">
        <v>517</v>
      </c>
      <c r="E44" s="299" t="s">
        <v>517</v>
      </c>
      <c r="F44" s="299" t="s">
        <v>517</v>
      </c>
      <c r="G44" s="299" t="s">
        <v>517</v>
      </c>
      <c r="H44" s="299"/>
      <c r="I44" s="299"/>
      <c r="J44" s="299"/>
      <c r="K44" s="299"/>
      <c r="L44" s="299"/>
    </row>
    <row r="45" spans="2:12">
      <c r="B45" s="446" t="s">
        <v>721</v>
      </c>
      <c r="C45" s="381">
        <v>15074.467317537799</v>
      </c>
      <c r="D45" s="381">
        <v>96096.363300316603</v>
      </c>
      <c r="E45" s="381">
        <v>226896.364</v>
      </c>
      <c r="F45" s="381">
        <v>379776.88199999998</v>
      </c>
      <c r="G45" s="381">
        <v>521096.80200000003</v>
      </c>
      <c r="H45" s="381"/>
      <c r="I45" s="381"/>
      <c r="J45" s="381"/>
      <c r="K45" s="381"/>
      <c r="L45" s="381"/>
    </row>
    <row r="46" spans="2:12">
      <c r="B46" s="447" t="s">
        <v>728</v>
      </c>
      <c r="C46" s="381">
        <v>-89149</v>
      </c>
      <c r="D46" s="381">
        <v>-94685</v>
      </c>
      <c r="E46" s="381">
        <v>17745.578290572201</v>
      </c>
      <c r="F46" s="381">
        <v>40017.175083808601</v>
      </c>
      <c r="G46" s="381">
        <v>-115130.426214149</v>
      </c>
      <c r="H46" s="381"/>
      <c r="I46" s="381"/>
      <c r="J46" s="381"/>
      <c r="K46" s="381"/>
      <c r="L46" s="381"/>
    </row>
    <row r="47" spans="2:12">
      <c r="B47" s="447" t="s">
        <v>729</v>
      </c>
      <c r="C47" s="381">
        <v>-74074.532682462203</v>
      </c>
      <c r="D47" s="381">
        <v>1411.3633003165601</v>
      </c>
      <c r="E47" s="381">
        <v>244641.94229057201</v>
      </c>
      <c r="F47" s="381">
        <v>419794.05708380899</v>
      </c>
      <c r="G47" s="381">
        <v>405966.37578585098</v>
      </c>
      <c r="H47" s="381"/>
      <c r="I47" s="381"/>
      <c r="J47" s="381"/>
      <c r="K47" s="381"/>
      <c r="L47" s="381"/>
    </row>
    <row r="48" spans="2:12">
      <c r="B48" s="304" t="s">
        <v>731</v>
      </c>
      <c r="C48" s="443">
        <v>-118783.532682462</v>
      </c>
      <c r="D48" s="443">
        <v>-142656.636699683</v>
      </c>
      <c r="E48" s="443">
        <v>194641.94229057201</v>
      </c>
      <c r="F48" s="443">
        <v>369794.05708380899</v>
      </c>
      <c r="G48" s="443">
        <v>355966.37578585098</v>
      </c>
      <c r="H48" s="443"/>
      <c r="I48" s="443"/>
      <c r="J48" s="443"/>
      <c r="K48" s="443"/>
      <c r="L48" s="443"/>
    </row>
    <row r="49" spans="2:12">
      <c r="B49" s="447" t="s">
        <v>736</v>
      </c>
      <c r="C49" s="381">
        <v>-78270</v>
      </c>
      <c r="D49" s="381">
        <v>-182362</v>
      </c>
      <c r="E49" s="381">
        <v>188948.74692071701</v>
      </c>
      <c r="F49" s="381">
        <v>363582.46381450101</v>
      </c>
      <c r="G49" s="381">
        <v>347891.28129601601</v>
      </c>
      <c r="H49" s="381"/>
      <c r="I49" s="381"/>
      <c r="J49" s="381"/>
      <c r="K49" s="381"/>
      <c r="L49" s="381"/>
    </row>
    <row r="50" spans="2:12">
      <c r="B50" s="447" t="s">
        <v>744</v>
      </c>
      <c r="C50" s="448">
        <v>-70565</v>
      </c>
      <c r="D50" s="448">
        <v>-20338</v>
      </c>
      <c r="E50" s="449">
        <v>171767.12892071699</v>
      </c>
      <c r="F50" s="449">
        <v>443447.50814393797</v>
      </c>
      <c r="G50" s="449">
        <v>511680.81027469999</v>
      </c>
      <c r="H50" s="449"/>
      <c r="I50" s="449"/>
      <c r="J50" s="449"/>
      <c r="K50" s="449"/>
      <c r="L50" s="449"/>
    </row>
    <row r="51" spans="2:12">
      <c r="B51" s="336" t="s">
        <v>746</v>
      </c>
      <c r="C51" s="439">
        <v>-70565</v>
      </c>
      <c r="D51" s="439">
        <v>-20338</v>
      </c>
      <c r="E51" s="439">
        <v>171767.12892071699</v>
      </c>
      <c r="F51" s="439">
        <v>443447.50814393797</v>
      </c>
      <c r="G51" s="439">
        <v>511680.81027469999</v>
      </c>
      <c r="H51" s="439"/>
      <c r="I51" s="439"/>
      <c r="J51" s="439"/>
      <c r="K51" s="439"/>
      <c r="L51" s="439"/>
    </row>
    <row r="52" spans="2:12">
      <c r="C52" s="300"/>
      <c r="D52" s="300"/>
      <c r="E52" s="300"/>
      <c r="F52" s="300"/>
      <c r="G52" s="300"/>
      <c r="H52" s="300"/>
      <c r="I52" s="300"/>
      <c r="J52" s="300"/>
      <c r="K52" s="300"/>
      <c r="L52" s="300"/>
    </row>
    <row r="53" spans="2:12">
      <c r="C53" s="300"/>
      <c r="D53" s="300"/>
      <c r="E53" s="300"/>
      <c r="F53" s="300"/>
      <c r="G53" s="300"/>
      <c r="H53" s="300"/>
      <c r="I53" s="300"/>
      <c r="J53" s="300"/>
      <c r="K53" s="300"/>
      <c r="L53" s="300"/>
    </row>
    <row r="54" spans="2:12" ht="26">
      <c r="B54" s="325" t="s">
        <v>749</v>
      </c>
      <c r="C54" s="444"/>
      <c r="D54" s="444"/>
      <c r="E54" s="444"/>
      <c r="F54" s="445"/>
      <c r="G54" s="444"/>
      <c r="H54" s="445"/>
      <c r="I54" s="445"/>
      <c r="J54" s="445"/>
      <c r="K54" s="445"/>
      <c r="L54" s="445"/>
    </row>
    <row r="55" spans="2:12" ht="14">
      <c r="B55" s="329" t="s">
        <v>513</v>
      </c>
      <c r="C55" s="435">
        <v>2020</v>
      </c>
      <c r="D55" s="435">
        <v>2021</v>
      </c>
      <c r="E55" s="435" t="s">
        <v>514</v>
      </c>
      <c r="F55" s="435" t="s">
        <v>515</v>
      </c>
      <c r="G55" s="435" t="s">
        <v>516</v>
      </c>
      <c r="H55" s="435"/>
      <c r="I55" s="435"/>
      <c r="J55" s="435"/>
      <c r="K55" s="435"/>
      <c r="L55" s="435"/>
    </row>
    <row r="56" spans="2:12">
      <c r="B56" s="297"/>
      <c r="C56" s="299" t="s">
        <v>11</v>
      </c>
      <c r="D56" s="299" t="s">
        <v>11</v>
      </c>
      <c r="E56" s="299" t="s">
        <v>11</v>
      </c>
      <c r="F56" s="299" t="s">
        <v>11</v>
      </c>
      <c r="G56" s="299" t="s">
        <v>11</v>
      </c>
      <c r="H56" s="299"/>
      <c r="I56" s="299"/>
      <c r="J56" s="299"/>
      <c r="K56" s="299"/>
      <c r="L56" s="299"/>
    </row>
    <row r="57" spans="2:12">
      <c r="B57" s="446" t="s">
        <v>721</v>
      </c>
      <c r="C57" s="381" t="s">
        <v>659</v>
      </c>
      <c r="D57" s="450">
        <v>5.3747767185455997</v>
      </c>
      <c r="E57" s="450">
        <v>1.3611337225209299</v>
      </c>
      <c r="F57" s="450">
        <v>0.67379007448528305</v>
      </c>
      <c r="G57" s="450">
        <v>0.37211301345088199</v>
      </c>
      <c r="H57" s="450"/>
      <c r="I57" s="450"/>
      <c r="J57" s="450"/>
      <c r="K57" s="450"/>
      <c r="L57" s="450"/>
    </row>
    <row r="58" spans="2:12">
      <c r="B58" s="447" t="s">
        <v>728</v>
      </c>
      <c r="C58" s="381" t="s">
        <v>659</v>
      </c>
      <c r="D58" s="450">
        <v>-6.2098284893829403E-2</v>
      </c>
      <c r="E58" s="450">
        <v>1.18741699625677</v>
      </c>
      <c r="F58" s="450">
        <v>1.2550504936245901</v>
      </c>
      <c r="G58" s="450">
        <v>-3.8770253265761299</v>
      </c>
      <c r="H58" s="450"/>
      <c r="I58" s="450"/>
      <c r="J58" s="450"/>
      <c r="K58" s="450"/>
      <c r="L58" s="450"/>
    </row>
    <row r="59" spans="2:12">
      <c r="B59" s="447" t="s">
        <v>729</v>
      </c>
      <c r="C59" s="381" t="s">
        <v>659</v>
      </c>
      <c r="D59" s="450">
        <v>1.01905328659131</v>
      </c>
      <c r="E59" s="450">
        <v>172.33732727477101</v>
      </c>
      <c r="F59" s="450">
        <v>0.71595292758590201</v>
      </c>
      <c r="G59" s="450">
        <v>-3.2939202126905501E-2</v>
      </c>
      <c r="H59" s="450"/>
      <c r="I59" s="450"/>
      <c r="J59" s="450"/>
      <c r="K59" s="450"/>
      <c r="L59" s="450"/>
    </row>
    <row r="60" spans="2:12">
      <c r="B60" s="304" t="s">
        <v>731</v>
      </c>
      <c r="C60" s="305" t="s">
        <v>659</v>
      </c>
      <c r="D60" s="451">
        <v>-0.200979912603205</v>
      </c>
      <c r="E60" s="451">
        <v>2.3644086023163902</v>
      </c>
      <c r="F60" s="451">
        <v>0.89986830552563901</v>
      </c>
      <c r="G60" s="451">
        <v>-3.7392924610531002E-2</v>
      </c>
      <c r="H60" s="451"/>
      <c r="I60" s="451"/>
      <c r="J60" s="451"/>
      <c r="K60" s="451"/>
      <c r="L60" s="451"/>
    </row>
    <row r="61" spans="2:12">
      <c r="B61" s="447" t="s">
        <v>736</v>
      </c>
      <c r="C61" s="381" t="s">
        <v>659</v>
      </c>
      <c r="D61" s="450">
        <v>-1.3299092883607999</v>
      </c>
      <c r="E61" s="450">
        <v>2.0361190759079002</v>
      </c>
      <c r="F61" s="450">
        <v>0.92423855537427602</v>
      </c>
      <c r="G61" s="450">
        <v>-4.3157148873083202E-2</v>
      </c>
      <c r="H61" s="450"/>
      <c r="I61" s="450"/>
      <c r="J61" s="450"/>
      <c r="K61" s="450"/>
      <c r="L61" s="450"/>
    </row>
    <row r="62" spans="2:12">
      <c r="B62" s="447" t="s">
        <v>744</v>
      </c>
      <c r="C62" s="381" t="s">
        <v>659</v>
      </c>
      <c r="D62" s="450">
        <v>0.71178346205625997</v>
      </c>
      <c r="E62" s="450">
        <v>9.4456253771618304</v>
      </c>
      <c r="F62" s="450">
        <v>1.5816785256311801</v>
      </c>
      <c r="G62" s="450">
        <v>0.15387007679072301</v>
      </c>
      <c r="H62" s="450"/>
      <c r="I62" s="450"/>
      <c r="J62" s="450"/>
      <c r="K62" s="450"/>
      <c r="L62" s="450"/>
    </row>
    <row r="63" spans="2:12">
      <c r="B63" s="336" t="s">
        <v>746</v>
      </c>
      <c r="C63" s="452" t="s">
        <v>659</v>
      </c>
      <c r="D63" s="453">
        <v>0.71178346205625997</v>
      </c>
      <c r="E63" s="453">
        <v>9.4456253771618304</v>
      </c>
      <c r="F63" s="453">
        <v>1.5816785256311801</v>
      </c>
      <c r="G63" s="453">
        <v>0.15387007679072301</v>
      </c>
      <c r="H63" s="453"/>
      <c r="I63" s="453"/>
      <c r="J63" s="453"/>
      <c r="K63" s="453"/>
      <c r="L63" s="453"/>
    </row>
    <row r="65" spans="2:10" s="120" customFormat="1" ht="14">
      <c r="B65" s="454" t="s">
        <v>750</v>
      </c>
      <c r="C65" s="455" t="s">
        <v>514</v>
      </c>
      <c r="D65" s="455" t="s">
        <v>515</v>
      </c>
      <c r="E65" s="455" t="s">
        <v>516</v>
      </c>
      <c r="F65" s="455" t="s">
        <v>751</v>
      </c>
      <c r="G65" s="455" t="s">
        <v>752</v>
      </c>
      <c r="H65" s="455" t="s">
        <v>753</v>
      </c>
      <c r="I65" s="455" t="s">
        <v>754</v>
      </c>
      <c r="J65" s="455" t="s">
        <v>755</v>
      </c>
    </row>
    <row r="66" spans="2:10" s="120" customFormat="1" ht="12" customHeight="1">
      <c r="B66" s="454" t="s">
        <v>756</v>
      </c>
      <c r="C66" s="234">
        <v>160053.168630145</v>
      </c>
      <c r="D66" s="234">
        <v>308607.288730692</v>
      </c>
      <c r="E66" s="234">
        <v>446271.70751016401</v>
      </c>
      <c r="F66" s="234">
        <v>0</v>
      </c>
      <c r="G66" s="234">
        <v>0</v>
      </c>
      <c r="H66" s="234">
        <v>0</v>
      </c>
      <c r="I66" s="234">
        <v>0</v>
      </c>
      <c r="J66" s="234">
        <v>0</v>
      </c>
    </row>
    <row r="67" spans="2:10" s="241" customFormat="1" ht="12" customHeight="1">
      <c r="B67" s="454" t="s">
        <v>757</v>
      </c>
      <c r="C67" s="234">
        <v>226896.364</v>
      </c>
      <c r="D67" s="234">
        <v>379776.88199999998</v>
      </c>
      <c r="E67" s="234">
        <v>521096.80200000003</v>
      </c>
      <c r="F67" s="234">
        <v>0</v>
      </c>
      <c r="G67" s="234">
        <v>0</v>
      </c>
      <c r="H67" s="234">
        <v>0</v>
      </c>
      <c r="I67" s="234">
        <v>0</v>
      </c>
      <c r="J67" s="234">
        <v>0</v>
      </c>
    </row>
    <row r="68" spans="2:10" s="241" customFormat="1" ht="12" customHeight="1">
      <c r="B68" s="456" t="s">
        <v>758</v>
      </c>
      <c r="C68" s="144">
        <v>194641.94229057201</v>
      </c>
      <c r="D68" s="144">
        <v>369794.05708380899</v>
      </c>
      <c r="E68" s="144">
        <v>355966.37578585098</v>
      </c>
      <c r="F68" s="144">
        <v>-46705.828073753197</v>
      </c>
      <c r="G68" s="144">
        <v>0</v>
      </c>
      <c r="H68" s="144">
        <v>0</v>
      </c>
      <c r="I68" s="144">
        <v>0</v>
      </c>
      <c r="J68" s="144">
        <v>0</v>
      </c>
    </row>
    <row r="69" spans="2:10" s="241" customFormat="1" ht="14">
      <c r="B69" s="456" t="s">
        <v>759</v>
      </c>
      <c r="C69" s="144">
        <v>171767.12892071699</v>
      </c>
      <c r="D69" s="144">
        <v>443447.50814393797</v>
      </c>
      <c r="E69" s="144">
        <v>511680.81027469999</v>
      </c>
      <c r="F69" s="144">
        <v>-435066.78338187502</v>
      </c>
      <c r="G69" s="144">
        <v>0</v>
      </c>
      <c r="H69" s="144">
        <v>0</v>
      </c>
      <c r="I69" s="144">
        <v>0</v>
      </c>
      <c r="J69" s="144">
        <v>0</v>
      </c>
    </row>
    <row r="70" spans="2:10" s="241" customFormat="1" ht="14">
      <c r="B70" s="456" t="s">
        <v>744</v>
      </c>
      <c r="C70" s="144">
        <v>171767.12892071699</v>
      </c>
      <c r="D70" s="144">
        <v>443447.50814393797</v>
      </c>
      <c r="E70" s="144">
        <v>511680.81027469999</v>
      </c>
      <c r="F70" s="144">
        <v>-435066.78338187502</v>
      </c>
      <c r="G70" s="144">
        <v>0</v>
      </c>
      <c r="H70" s="144">
        <v>0</v>
      </c>
      <c r="I70" s="144">
        <v>0</v>
      </c>
      <c r="J70" s="144">
        <v>0</v>
      </c>
    </row>
    <row r="71" spans="2:10" s="241" customFormat="1"/>
    <row r="72" spans="2:10" s="241" customFormat="1"/>
  </sheetData>
  <conditionalFormatting sqref="C60 C63">
    <cfRule type="cellIs" dxfId="436" priority="16" operator="lessThan">
      <formula>0</formula>
    </cfRule>
  </conditionalFormatting>
  <conditionalFormatting sqref="C60 C63">
    <cfRule type="cellIs" dxfId="435" priority="17" operator="lessThan">
      <formula>0</formula>
    </cfRule>
  </conditionalFormatting>
  <conditionalFormatting sqref="D60 D63">
    <cfRule type="cellIs" dxfId="434" priority="18" operator="lessThan">
      <formula>0</formula>
    </cfRule>
  </conditionalFormatting>
  <conditionalFormatting sqref="J3:L3 J41:L42 J45:L47 J49:L50 J52:L54">
    <cfRule type="expression" dxfId="433" priority="19">
      <formula>IF($N$1=1,1,0)</formula>
    </cfRule>
  </conditionalFormatting>
  <conditionalFormatting sqref="H39:L39">
    <cfRule type="expression" dxfId="432" priority="20">
      <formula>LEN(TRIM(H39))=0</formula>
    </cfRule>
    <cfRule type="cellIs" dxfId="431" priority="21" operator="lessThan">
      <formula>0</formula>
    </cfRule>
  </conditionalFormatting>
  <conditionalFormatting sqref="H10:L10 H17:L17 H19:L19 C21:L21 H23:L23 H28:L28 C37:L37 C48:L48 C51:L51 H36:L36">
    <cfRule type="cellIs" dxfId="430" priority="22" operator="lessThan">
      <formula>0</formula>
    </cfRule>
    <cfRule type="expression" dxfId="429" priority="23">
      <formula>LEN(TRIM(C10))=0</formula>
    </cfRule>
  </conditionalFormatting>
  <conditionalFormatting sqref="E5:L5 E44:L44 E56:L56 E60:L60 E63:L63">
    <cfRule type="expression" dxfId="428" priority="24">
      <formula>LEN(TRIM(E5))=0</formula>
    </cfRule>
  </conditionalFormatting>
  <conditionalFormatting sqref="C10:G10">
    <cfRule type="cellIs" dxfId="427" priority="13" operator="lessThan">
      <formula>0</formula>
    </cfRule>
    <cfRule type="containsBlanks" dxfId="426" priority="14">
      <formula>LEN(TRIM(C10))=0</formula>
    </cfRule>
  </conditionalFormatting>
  <conditionalFormatting sqref="C17:G17">
    <cfRule type="cellIs" dxfId="425" priority="11" operator="lessThan">
      <formula>0</formula>
    </cfRule>
    <cfRule type="containsBlanks" dxfId="424" priority="12">
      <formula>LEN(TRIM(C17))=0</formula>
    </cfRule>
  </conditionalFormatting>
  <conditionalFormatting sqref="C19:G19">
    <cfRule type="cellIs" dxfId="423" priority="9" operator="lessThan">
      <formula>0</formula>
    </cfRule>
    <cfRule type="containsBlanks" dxfId="422" priority="10">
      <formula>LEN(TRIM(C19))=0</formula>
    </cfRule>
  </conditionalFormatting>
  <conditionalFormatting sqref="C23:G23">
    <cfRule type="cellIs" dxfId="421" priority="7" operator="lessThan">
      <formula>0</formula>
    </cfRule>
    <cfRule type="containsBlanks" dxfId="420" priority="8">
      <formula>LEN(TRIM(C23))=0</formula>
    </cfRule>
  </conditionalFormatting>
  <conditionalFormatting sqref="C28:G28">
    <cfRule type="cellIs" dxfId="419" priority="5" operator="lessThan">
      <formula>0</formula>
    </cfRule>
    <cfRule type="containsBlanks" dxfId="418" priority="6">
      <formula>LEN(TRIM(C28))=0</formula>
    </cfRule>
  </conditionalFormatting>
  <conditionalFormatting sqref="C36:G36">
    <cfRule type="cellIs" dxfId="417" priority="3" operator="lessThan">
      <formula>0</formula>
    </cfRule>
    <cfRule type="containsBlanks" dxfId="416" priority="4">
      <formula>LEN(TRIM(C36))=0</formula>
    </cfRule>
  </conditionalFormatting>
  <conditionalFormatting sqref="C39:G39">
    <cfRule type="containsBlanks" dxfId="415" priority="1">
      <formula>LEN(TRIM(C39))=0</formula>
    </cfRule>
    <cfRule type="cellIs" dxfId="414" priority="2" operator="lessThan">
      <formula>0</formula>
    </cfRule>
  </conditionalFormatting>
  <pageMargins left="0.7" right="0.7" top="0.75" bottom="0.75" header="0.51180555555555496" footer="0.51180555555555496"/>
  <pageSetup paperSize="9" firstPageNumber="0" orientation="landscape" horizontalDpi="300" verticalDpi="30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B1:S77"/>
  <sheetViews>
    <sheetView showGridLines="0" topLeftCell="A49" zoomScale="85" zoomScaleNormal="85" workbookViewId="0">
      <selection activeCell="B138" sqref="B138"/>
    </sheetView>
  </sheetViews>
  <sheetFormatPr baseColWidth="10" defaultColWidth="8.83203125" defaultRowHeight="13"/>
  <cols>
    <col min="1" max="1" width="2.6640625" customWidth="1"/>
    <col min="2" max="2" width="43" customWidth="1"/>
    <col min="3" max="4" width="13" customWidth="1"/>
    <col min="5" max="5" width="13.5" customWidth="1"/>
    <col min="6" max="12" width="13" customWidth="1"/>
    <col min="13" max="14" width="8.83203125" customWidth="1"/>
    <col min="15" max="15" width="11.83203125" customWidth="1"/>
    <col min="16" max="1025" width="8.83203125" customWidth="1"/>
  </cols>
  <sheetData>
    <row r="1" spans="2:19" ht="72.75" customHeight="1">
      <c r="B1" s="457" t="s">
        <v>760</v>
      </c>
    </row>
    <row r="2" spans="2:19" ht="46.5" customHeight="1">
      <c r="E2" s="458"/>
    </row>
    <row r="3" spans="2:19" ht="26">
      <c r="B3" s="325" t="s">
        <v>761</v>
      </c>
      <c r="C3" s="341"/>
      <c r="D3" s="341"/>
      <c r="E3" s="341"/>
      <c r="F3" s="341"/>
      <c r="G3" s="341"/>
      <c r="H3" s="341"/>
      <c r="I3" s="341"/>
      <c r="J3" s="341"/>
      <c r="K3" s="341"/>
      <c r="L3" s="341"/>
    </row>
    <row r="4" spans="2:19" ht="14">
      <c r="B4" s="329" t="s">
        <v>513</v>
      </c>
      <c r="C4" s="435">
        <v>2020</v>
      </c>
      <c r="D4" s="435">
        <v>2021</v>
      </c>
      <c r="E4" s="435" t="s">
        <v>514</v>
      </c>
      <c r="F4" s="435" t="s">
        <v>515</v>
      </c>
      <c r="G4" s="435" t="s">
        <v>516</v>
      </c>
      <c r="H4" s="435"/>
      <c r="I4" s="435"/>
      <c r="J4" s="435"/>
      <c r="K4" s="435"/>
      <c r="L4" s="435"/>
    </row>
    <row r="5" spans="2:19">
      <c r="B5" s="459"/>
      <c r="C5" s="299" t="s">
        <v>517</v>
      </c>
      <c r="D5" s="299" t="s">
        <v>517</v>
      </c>
      <c r="E5" s="299" t="s">
        <v>517</v>
      </c>
      <c r="F5" s="299" t="s">
        <v>517</v>
      </c>
      <c r="G5" s="299" t="s">
        <v>517</v>
      </c>
      <c r="H5" s="299"/>
      <c r="I5" s="299"/>
      <c r="J5" s="299"/>
      <c r="K5" s="299"/>
      <c r="L5" s="299"/>
    </row>
    <row r="6" spans="2:19">
      <c r="B6" s="80" t="s">
        <v>574</v>
      </c>
      <c r="C6" s="302">
        <v>2030</v>
      </c>
      <c r="D6" s="302">
        <v>35653</v>
      </c>
      <c r="E6" s="302">
        <v>60506.381999999998</v>
      </c>
      <c r="F6" s="302">
        <v>182471.426329437</v>
      </c>
      <c r="G6" s="302">
        <v>388360.95530812198</v>
      </c>
      <c r="H6" s="302"/>
      <c r="I6" s="302"/>
      <c r="J6" s="302"/>
      <c r="K6" s="302"/>
      <c r="L6" s="302"/>
      <c r="N6" s="293"/>
      <c r="O6" s="293"/>
      <c r="P6" s="293"/>
      <c r="Q6" s="293"/>
      <c r="R6" s="293"/>
      <c r="S6" s="293"/>
    </row>
    <row r="7" spans="2:19">
      <c r="B7" s="301" t="s">
        <v>762</v>
      </c>
      <c r="C7" s="307">
        <v>195528</v>
      </c>
      <c r="D7" s="307">
        <v>195528</v>
      </c>
      <c r="E7" s="307">
        <v>153493</v>
      </c>
      <c r="F7" s="307">
        <v>111393</v>
      </c>
      <c r="G7" s="307">
        <v>69293</v>
      </c>
      <c r="H7" s="307"/>
      <c r="I7" s="307"/>
      <c r="J7" s="307"/>
      <c r="K7" s="307"/>
      <c r="L7" s="307"/>
      <c r="N7" s="293"/>
      <c r="O7" s="293"/>
      <c r="P7" s="293"/>
      <c r="Q7" s="293"/>
      <c r="R7" s="293"/>
      <c r="S7" s="293"/>
    </row>
    <row r="8" spans="2:19">
      <c r="B8" s="460" t="s">
        <v>659</v>
      </c>
      <c r="C8" s="350">
        <v>0</v>
      </c>
      <c r="D8" s="350">
        <v>0</v>
      </c>
      <c r="E8" s="350">
        <v>0</v>
      </c>
      <c r="F8" s="350">
        <v>0</v>
      </c>
      <c r="G8" s="350">
        <v>0</v>
      </c>
      <c r="H8" s="350"/>
      <c r="I8" s="350"/>
      <c r="J8" s="350"/>
      <c r="K8" s="350"/>
      <c r="L8" s="350"/>
      <c r="N8" s="293"/>
      <c r="O8" s="293"/>
      <c r="P8" s="293"/>
      <c r="Q8" s="293"/>
      <c r="R8" s="293"/>
      <c r="S8" s="293"/>
    </row>
    <row r="9" spans="2:19">
      <c r="B9" s="460" t="s">
        <v>659</v>
      </c>
      <c r="C9" s="350">
        <v>0</v>
      </c>
      <c r="D9" s="350">
        <v>0</v>
      </c>
      <c r="E9" s="350">
        <v>0</v>
      </c>
      <c r="F9" s="350">
        <v>0</v>
      </c>
      <c r="G9" s="350">
        <v>0</v>
      </c>
      <c r="H9" s="350"/>
      <c r="I9" s="350"/>
      <c r="J9" s="350"/>
      <c r="K9" s="350"/>
      <c r="L9" s="350"/>
      <c r="N9" s="293"/>
      <c r="O9" s="293"/>
      <c r="P9" s="293"/>
      <c r="Q9" s="293"/>
      <c r="R9" s="293"/>
      <c r="S9" s="293"/>
    </row>
    <row r="10" spans="2:19">
      <c r="B10" s="460" t="s">
        <v>659</v>
      </c>
      <c r="C10" s="350">
        <v>0</v>
      </c>
      <c r="D10" s="350">
        <v>0</v>
      </c>
      <c r="E10" s="350">
        <v>0</v>
      </c>
      <c r="F10" s="350">
        <v>0</v>
      </c>
      <c r="G10" s="350">
        <v>0</v>
      </c>
      <c r="H10" s="350"/>
      <c r="I10" s="350"/>
      <c r="J10" s="350"/>
      <c r="K10" s="350"/>
      <c r="L10" s="350"/>
      <c r="N10" s="293"/>
      <c r="O10" s="293"/>
      <c r="P10" s="293"/>
      <c r="Q10" s="293"/>
      <c r="R10" s="293"/>
      <c r="S10" s="293"/>
    </row>
    <row r="11" spans="2:19">
      <c r="B11" s="460" t="s">
        <v>659</v>
      </c>
      <c r="C11" s="350">
        <v>0</v>
      </c>
      <c r="D11" s="350">
        <v>0</v>
      </c>
      <c r="E11" s="350">
        <v>0</v>
      </c>
      <c r="F11" s="350">
        <v>0</v>
      </c>
      <c r="G11" s="350">
        <v>0</v>
      </c>
      <c r="H11" s="350"/>
      <c r="I11" s="350"/>
      <c r="J11" s="350"/>
      <c r="K11" s="350"/>
      <c r="L11" s="350"/>
      <c r="N11" s="293"/>
      <c r="O11" s="293"/>
      <c r="P11" s="293"/>
      <c r="Q11" s="293"/>
      <c r="R11" s="293"/>
      <c r="S11" s="293"/>
    </row>
    <row r="12" spans="2:19" ht="12.75" customHeight="1">
      <c r="B12" s="460"/>
      <c r="C12" s="350">
        <v>0</v>
      </c>
      <c r="D12" s="350">
        <v>0</v>
      </c>
      <c r="E12" s="350">
        <v>0</v>
      </c>
      <c r="F12" s="350">
        <v>0</v>
      </c>
      <c r="G12" s="350">
        <v>0</v>
      </c>
      <c r="H12" s="350"/>
      <c r="I12" s="350"/>
      <c r="J12" s="350"/>
      <c r="K12" s="350"/>
      <c r="L12" s="350"/>
      <c r="N12" s="293"/>
      <c r="O12" s="293"/>
      <c r="P12" s="293"/>
      <c r="Q12" s="293"/>
      <c r="R12" s="293"/>
      <c r="S12" s="293"/>
    </row>
    <row r="13" spans="2:19">
      <c r="B13" s="460" t="s">
        <v>763</v>
      </c>
      <c r="C13" s="350">
        <v>195528</v>
      </c>
      <c r="D13" s="350">
        <v>195528</v>
      </c>
      <c r="E13" s="350">
        <v>153493</v>
      </c>
      <c r="F13" s="350">
        <v>111393</v>
      </c>
      <c r="G13" s="350">
        <v>69293</v>
      </c>
      <c r="H13" s="350"/>
      <c r="I13" s="350"/>
      <c r="J13" s="350"/>
      <c r="K13" s="350"/>
      <c r="L13" s="350"/>
      <c r="N13" s="293"/>
      <c r="O13" s="293"/>
      <c r="P13" s="293"/>
      <c r="Q13" s="293"/>
      <c r="R13" s="293"/>
      <c r="S13" s="293"/>
    </row>
    <row r="14" spans="2:19">
      <c r="B14" s="80" t="s">
        <v>578</v>
      </c>
      <c r="C14" s="302">
        <v>0</v>
      </c>
      <c r="D14" s="302">
        <v>0</v>
      </c>
      <c r="E14" s="302">
        <v>0</v>
      </c>
      <c r="F14" s="302">
        <v>0</v>
      </c>
      <c r="G14" s="302">
        <v>0</v>
      </c>
      <c r="H14" s="302"/>
      <c r="I14" s="302"/>
      <c r="J14" s="302"/>
      <c r="K14" s="302"/>
      <c r="L14" s="302"/>
      <c r="N14" s="293"/>
      <c r="O14" s="293"/>
      <c r="P14" s="293"/>
      <c r="Q14" s="293"/>
      <c r="R14" s="293"/>
      <c r="S14" s="293"/>
    </row>
    <row r="15" spans="2:19">
      <c r="B15" s="80" t="s">
        <v>764</v>
      </c>
      <c r="C15" s="302">
        <v>0</v>
      </c>
      <c r="D15" s="302">
        <v>0</v>
      </c>
      <c r="E15" s="302">
        <v>0</v>
      </c>
      <c r="F15" s="302">
        <v>0</v>
      </c>
      <c r="G15" s="302">
        <v>0</v>
      </c>
      <c r="H15" s="302"/>
      <c r="I15" s="302"/>
      <c r="J15" s="302"/>
      <c r="K15" s="302"/>
      <c r="L15" s="302"/>
      <c r="N15" s="293"/>
      <c r="O15" s="293"/>
      <c r="P15" s="293"/>
      <c r="Q15" s="293"/>
      <c r="R15" s="293"/>
      <c r="S15" s="293"/>
    </row>
    <row r="16" spans="2:19">
      <c r="B16" s="80" t="s">
        <v>579</v>
      </c>
      <c r="C16" s="302">
        <v>0</v>
      </c>
      <c r="D16" s="302">
        <v>0</v>
      </c>
      <c r="E16" s="302">
        <v>0</v>
      </c>
      <c r="F16" s="302">
        <v>0</v>
      </c>
      <c r="G16" s="302">
        <v>0</v>
      </c>
      <c r="H16" s="302"/>
      <c r="I16" s="302"/>
      <c r="J16" s="302"/>
      <c r="K16" s="302"/>
      <c r="L16" s="302"/>
      <c r="N16" s="293"/>
      <c r="O16" s="293"/>
      <c r="P16" s="293"/>
      <c r="Q16" s="293"/>
      <c r="R16" s="293"/>
      <c r="S16" s="293"/>
    </row>
    <row r="17" spans="2:19">
      <c r="B17" s="80" t="s">
        <v>580</v>
      </c>
      <c r="C17" s="302">
        <v>0</v>
      </c>
      <c r="D17" s="302">
        <v>0</v>
      </c>
      <c r="E17" s="302">
        <v>0</v>
      </c>
      <c r="F17" s="302">
        <v>0</v>
      </c>
      <c r="G17" s="302">
        <v>0</v>
      </c>
      <c r="H17" s="302"/>
      <c r="I17" s="302"/>
      <c r="J17" s="302"/>
      <c r="K17" s="302"/>
      <c r="L17" s="302"/>
      <c r="N17" s="293"/>
      <c r="O17" s="293"/>
      <c r="P17" s="293"/>
      <c r="Q17" s="293"/>
      <c r="R17" s="293"/>
      <c r="S17" s="293"/>
    </row>
    <row r="18" spans="2:19">
      <c r="B18" s="80" t="s">
        <v>581</v>
      </c>
      <c r="C18" s="302">
        <v>-33853</v>
      </c>
      <c r="D18" s="302">
        <v>-13515</v>
      </c>
      <c r="E18" s="302">
        <v>-185282.12892071699</v>
      </c>
      <c r="F18" s="302">
        <v>-628729.63706465601</v>
      </c>
      <c r="G18" s="302">
        <v>-1140410.4473393599</v>
      </c>
      <c r="H18" s="302"/>
      <c r="I18" s="302"/>
      <c r="J18" s="302"/>
      <c r="K18" s="302"/>
      <c r="L18" s="302"/>
      <c r="N18" s="293"/>
      <c r="O18" s="293"/>
      <c r="P18" s="293"/>
      <c r="Q18" s="293"/>
      <c r="R18" s="293"/>
      <c r="S18" s="293"/>
    </row>
    <row r="19" spans="2:19">
      <c r="B19" s="336" t="s">
        <v>765</v>
      </c>
      <c r="C19" s="452">
        <v>163705</v>
      </c>
      <c r="D19" s="452">
        <v>217666</v>
      </c>
      <c r="E19" s="452">
        <v>28717.2530792826</v>
      </c>
      <c r="F19" s="452">
        <v>-334865.21073521802</v>
      </c>
      <c r="G19" s="452">
        <v>-682756.49203123397</v>
      </c>
      <c r="H19" s="452"/>
      <c r="I19" s="452"/>
      <c r="J19" s="452"/>
      <c r="K19" s="452"/>
      <c r="L19" s="452"/>
      <c r="N19" s="293"/>
      <c r="O19" s="293"/>
      <c r="P19" s="293"/>
      <c r="Q19" s="293"/>
      <c r="R19" s="293"/>
      <c r="S19" s="293"/>
    </row>
    <row r="20" spans="2:19">
      <c r="B20" s="461"/>
    </row>
    <row r="22" spans="2:19" ht="39.75" customHeight="1">
      <c r="B22" s="397" t="s">
        <v>766</v>
      </c>
      <c r="C22" s="341"/>
      <c r="D22" s="341"/>
      <c r="E22" s="341"/>
      <c r="F22" s="341"/>
      <c r="G22" s="341"/>
      <c r="H22" s="341"/>
      <c r="I22" s="341"/>
      <c r="J22" s="341"/>
      <c r="K22" s="341"/>
      <c r="L22" s="341"/>
    </row>
    <row r="23" spans="2:19" ht="14">
      <c r="B23" s="329" t="s">
        <v>513</v>
      </c>
      <c r="C23" s="435">
        <v>2020</v>
      </c>
      <c r="D23" s="435">
        <v>2021</v>
      </c>
      <c r="E23" s="435" t="s">
        <v>514</v>
      </c>
      <c r="F23" s="435" t="s">
        <v>515</v>
      </c>
      <c r="G23" s="435" t="s">
        <v>516</v>
      </c>
      <c r="H23" s="435"/>
      <c r="I23" s="435"/>
      <c r="J23" s="435"/>
      <c r="K23" s="435"/>
      <c r="L23" s="435"/>
    </row>
    <row r="24" spans="2:19">
      <c r="B24" s="459"/>
      <c r="C24" s="299" t="s">
        <v>517</v>
      </c>
      <c r="D24" s="299" t="s">
        <v>517</v>
      </c>
      <c r="E24" s="299" t="s">
        <v>517</v>
      </c>
      <c r="F24" s="299" t="s">
        <v>517</v>
      </c>
      <c r="G24" s="299" t="s">
        <v>517</v>
      </c>
      <c r="H24" s="299"/>
      <c r="I24" s="299"/>
      <c r="J24" s="299"/>
      <c r="K24" s="299"/>
      <c r="L24" s="299"/>
    </row>
    <row r="25" spans="2:19">
      <c r="B25" s="301" t="s">
        <v>767</v>
      </c>
      <c r="C25" s="301">
        <v>189853</v>
      </c>
      <c r="D25" s="301">
        <v>197558</v>
      </c>
      <c r="E25" s="301">
        <v>231181</v>
      </c>
      <c r="F25" s="301">
        <v>213999.38200000001</v>
      </c>
      <c r="G25" s="301">
        <v>293864.426329437</v>
      </c>
      <c r="H25" s="301"/>
      <c r="I25" s="301"/>
      <c r="J25" s="301"/>
      <c r="K25" s="301"/>
      <c r="L25" s="301"/>
    </row>
    <row r="26" spans="2:19">
      <c r="B26" s="80" t="s">
        <v>659</v>
      </c>
      <c r="C26" s="80">
        <v>0</v>
      </c>
      <c r="D26" s="80">
        <v>0</v>
      </c>
      <c r="E26" s="80">
        <v>0</v>
      </c>
      <c r="F26" s="80">
        <v>0</v>
      </c>
      <c r="G26" s="80">
        <v>0</v>
      </c>
      <c r="H26" s="80"/>
      <c r="I26" s="80"/>
      <c r="J26" s="80"/>
      <c r="K26" s="80"/>
      <c r="L26" s="80"/>
    </row>
    <row r="27" spans="2:19">
      <c r="B27" s="80" t="s">
        <v>659</v>
      </c>
      <c r="C27" s="80">
        <v>0</v>
      </c>
      <c r="D27" s="80">
        <v>0</v>
      </c>
      <c r="E27" s="80">
        <v>0</v>
      </c>
      <c r="F27" s="80">
        <v>0</v>
      </c>
      <c r="G27" s="80">
        <v>0</v>
      </c>
      <c r="H27" s="80"/>
      <c r="I27" s="80"/>
      <c r="J27" s="80"/>
      <c r="K27" s="80"/>
      <c r="L27" s="80"/>
    </row>
    <row r="28" spans="2:19">
      <c r="B28" s="80" t="s">
        <v>659</v>
      </c>
      <c r="C28" s="80">
        <v>0</v>
      </c>
      <c r="D28" s="80">
        <v>0</v>
      </c>
      <c r="E28" s="80">
        <v>0</v>
      </c>
      <c r="F28" s="80">
        <v>0</v>
      </c>
      <c r="G28" s="80">
        <v>0</v>
      </c>
      <c r="H28" s="80"/>
      <c r="I28" s="80"/>
      <c r="J28" s="80"/>
      <c r="K28" s="80"/>
      <c r="L28" s="80"/>
    </row>
    <row r="29" spans="2:19">
      <c r="B29" s="80" t="s">
        <v>659</v>
      </c>
      <c r="C29" s="80">
        <v>0</v>
      </c>
      <c r="D29" s="80">
        <v>0</v>
      </c>
      <c r="E29" s="80">
        <v>0</v>
      </c>
      <c r="F29" s="80">
        <v>0</v>
      </c>
      <c r="G29" s="80">
        <v>0</v>
      </c>
      <c r="H29" s="80"/>
      <c r="I29" s="80"/>
      <c r="J29" s="80"/>
      <c r="K29" s="80"/>
      <c r="L29" s="80"/>
    </row>
    <row r="30" spans="2:19">
      <c r="B30" s="80" t="s">
        <v>768</v>
      </c>
      <c r="C30" s="80">
        <v>0</v>
      </c>
      <c r="D30" s="80">
        <v>0</v>
      </c>
      <c r="E30" s="80">
        <v>-42035</v>
      </c>
      <c r="F30" s="80">
        <v>-42100</v>
      </c>
      <c r="G30" s="80">
        <v>-42100</v>
      </c>
      <c r="H30" s="80"/>
      <c r="I30" s="80"/>
      <c r="J30" s="80"/>
      <c r="K30" s="80"/>
      <c r="L30" s="80"/>
    </row>
    <row r="31" spans="2:19">
      <c r="B31" s="80" t="s">
        <v>769</v>
      </c>
      <c r="C31" s="80">
        <v>0</v>
      </c>
      <c r="D31" s="80">
        <v>0</v>
      </c>
      <c r="E31" s="80">
        <v>0</v>
      </c>
      <c r="F31" s="80">
        <v>0</v>
      </c>
      <c r="G31" s="80">
        <v>0</v>
      </c>
      <c r="H31" s="80"/>
      <c r="I31" s="80"/>
      <c r="J31" s="80"/>
      <c r="K31" s="80"/>
      <c r="L31" s="80"/>
    </row>
    <row r="32" spans="2:19">
      <c r="B32" s="80" t="s">
        <v>770</v>
      </c>
      <c r="C32" s="80">
        <v>0</v>
      </c>
      <c r="D32" s="80">
        <v>0</v>
      </c>
      <c r="E32" s="80">
        <v>0</v>
      </c>
      <c r="F32" s="80">
        <v>0</v>
      </c>
      <c r="G32" s="80">
        <v>0</v>
      </c>
      <c r="H32" s="80"/>
      <c r="I32" s="80"/>
      <c r="J32" s="80"/>
      <c r="K32" s="80"/>
      <c r="L32" s="80"/>
    </row>
    <row r="33" spans="2:12">
      <c r="B33" s="80" t="s">
        <v>771</v>
      </c>
      <c r="C33" s="80">
        <v>0</v>
      </c>
      <c r="D33" s="80">
        <v>0</v>
      </c>
      <c r="E33" s="80">
        <v>0</v>
      </c>
      <c r="F33" s="80">
        <v>0</v>
      </c>
      <c r="G33" s="80">
        <v>0</v>
      </c>
      <c r="H33" s="80"/>
      <c r="I33" s="80"/>
      <c r="J33" s="80"/>
      <c r="K33" s="80"/>
      <c r="L33" s="80"/>
    </row>
    <row r="34" spans="2:12">
      <c r="B34" s="80" t="s">
        <v>772</v>
      </c>
      <c r="C34" s="80">
        <v>0</v>
      </c>
      <c r="D34" s="80">
        <v>0</v>
      </c>
      <c r="E34" s="80">
        <v>0</v>
      </c>
      <c r="F34" s="80">
        <v>0</v>
      </c>
      <c r="G34" s="80">
        <v>0</v>
      </c>
      <c r="H34" s="80"/>
      <c r="I34" s="80"/>
      <c r="J34" s="80"/>
      <c r="K34" s="80"/>
      <c r="L34" s="80"/>
    </row>
    <row r="35" spans="2:12">
      <c r="B35" s="80" t="s">
        <v>773</v>
      </c>
      <c r="C35" s="80">
        <v>-6947</v>
      </c>
      <c r="D35" s="80">
        <v>33623</v>
      </c>
      <c r="E35" s="80">
        <v>24853.382000000001</v>
      </c>
      <c r="F35" s="80">
        <v>121965.04432943701</v>
      </c>
      <c r="G35" s="80">
        <v>205889.528978685</v>
      </c>
      <c r="H35" s="80"/>
      <c r="I35" s="80"/>
      <c r="J35" s="80"/>
      <c r="K35" s="80"/>
      <c r="L35" s="80"/>
    </row>
    <row r="36" spans="2:12">
      <c r="B36" s="80" t="s">
        <v>774</v>
      </c>
      <c r="C36" s="80">
        <v>0</v>
      </c>
      <c r="D36" s="80">
        <v>0</v>
      </c>
      <c r="E36" s="80">
        <v>0</v>
      </c>
      <c r="F36" s="80">
        <v>0</v>
      </c>
      <c r="G36" s="80">
        <v>0</v>
      </c>
      <c r="H36" s="80"/>
      <c r="I36" s="80"/>
      <c r="J36" s="80"/>
      <c r="K36" s="80"/>
      <c r="L36" s="80"/>
    </row>
    <row r="37" spans="2:12">
      <c r="B37" s="80" t="s">
        <v>775</v>
      </c>
      <c r="C37" s="80">
        <v>14652</v>
      </c>
      <c r="D37" s="80">
        <v>0</v>
      </c>
      <c r="E37" s="80">
        <v>0</v>
      </c>
      <c r="F37" s="80">
        <v>0</v>
      </c>
      <c r="G37" s="80">
        <v>0</v>
      </c>
      <c r="H37" s="80"/>
      <c r="I37" s="80"/>
      <c r="J37" s="80"/>
      <c r="K37" s="80"/>
      <c r="L37" s="80"/>
    </row>
    <row r="38" spans="2:12">
      <c r="B38" s="80" t="s">
        <v>776</v>
      </c>
      <c r="C38" s="80">
        <v>0</v>
      </c>
      <c r="D38" s="80">
        <v>0</v>
      </c>
      <c r="E38" s="80">
        <v>0</v>
      </c>
      <c r="F38" s="80">
        <v>0</v>
      </c>
      <c r="G38" s="80">
        <v>0</v>
      </c>
      <c r="H38" s="80"/>
      <c r="I38" s="80"/>
      <c r="J38" s="80"/>
      <c r="K38" s="80"/>
      <c r="L38" s="80"/>
    </row>
    <row r="39" spans="2:12">
      <c r="B39" s="336" t="s">
        <v>777</v>
      </c>
      <c r="C39" s="336">
        <v>197558</v>
      </c>
      <c r="D39" s="336">
        <v>231181</v>
      </c>
      <c r="E39" s="336">
        <v>213999.38200000001</v>
      </c>
      <c r="F39" s="336">
        <v>293864.426329437</v>
      </c>
      <c r="G39" s="336">
        <v>457653.95530812198</v>
      </c>
      <c r="H39" s="336"/>
      <c r="I39" s="336"/>
      <c r="J39" s="336"/>
      <c r="K39" s="336"/>
      <c r="L39" s="336"/>
    </row>
    <row r="42" spans="2:12" ht="26">
      <c r="B42" s="325" t="s">
        <v>778</v>
      </c>
      <c r="C42" s="341"/>
      <c r="D42" s="341"/>
      <c r="E42" s="341"/>
      <c r="F42" s="341"/>
      <c r="G42" s="341"/>
      <c r="H42" s="341"/>
      <c r="I42" s="341"/>
      <c r="J42" s="341"/>
      <c r="K42" s="341"/>
      <c r="L42" s="341"/>
    </row>
    <row r="43" spans="2:12" ht="14">
      <c r="B43" s="329" t="s">
        <v>513</v>
      </c>
      <c r="C43" s="435">
        <v>2020</v>
      </c>
      <c r="D43" s="435">
        <v>2021</v>
      </c>
      <c r="E43" s="435" t="s">
        <v>514</v>
      </c>
      <c r="F43" s="435" t="s">
        <v>515</v>
      </c>
      <c r="G43" s="435" t="s">
        <v>516</v>
      </c>
      <c r="H43" s="435"/>
      <c r="I43" s="435"/>
      <c r="J43" s="435"/>
      <c r="K43" s="435"/>
      <c r="L43" s="435"/>
    </row>
    <row r="44" spans="2:12">
      <c r="B44" s="459"/>
      <c r="C44" s="299" t="s">
        <v>517</v>
      </c>
      <c r="D44" s="299" t="s">
        <v>517</v>
      </c>
      <c r="E44" s="299" t="s">
        <v>517</v>
      </c>
      <c r="F44" s="299" t="s">
        <v>517</v>
      </c>
      <c r="G44" s="299" t="s">
        <v>517</v>
      </c>
      <c r="H44" s="299"/>
      <c r="I44" s="299"/>
      <c r="J44" s="299"/>
      <c r="K44" s="299"/>
      <c r="L44" s="299"/>
    </row>
    <row r="45" spans="2:12">
      <c r="B45" s="301" t="s">
        <v>779</v>
      </c>
      <c r="C45" s="462">
        <v>33853</v>
      </c>
      <c r="D45" s="462">
        <v>13515</v>
      </c>
      <c r="E45" s="462">
        <v>185282.12892071699</v>
      </c>
      <c r="F45" s="462">
        <v>628729.63706465601</v>
      </c>
      <c r="G45" s="462">
        <v>1140410.4473393599</v>
      </c>
      <c r="H45" s="462"/>
      <c r="I45" s="462"/>
      <c r="J45" s="462"/>
      <c r="K45" s="462"/>
      <c r="L45" s="462"/>
    </row>
    <row r="46" spans="2:12">
      <c r="B46" s="80" t="s">
        <v>780</v>
      </c>
      <c r="C46" s="463">
        <v>0</v>
      </c>
      <c r="D46" s="463">
        <v>0</v>
      </c>
      <c r="E46" s="463">
        <v>0</v>
      </c>
      <c r="F46" s="463">
        <v>0</v>
      </c>
      <c r="G46" s="463">
        <v>0</v>
      </c>
      <c r="H46" s="463"/>
      <c r="I46" s="463"/>
      <c r="J46" s="463"/>
      <c r="K46" s="463"/>
      <c r="L46" s="463"/>
    </row>
    <row r="47" spans="2:12">
      <c r="B47" s="80" t="s">
        <v>781</v>
      </c>
      <c r="C47" s="463">
        <v>0</v>
      </c>
      <c r="D47" s="463">
        <v>0</v>
      </c>
      <c r="E47" s="463">
        <v>0</v>
      </c>
      <c r="F47" s="463">
        <v>0</v>
      </c>
      <c r="G47" s="463">
        <v>0</v>
      </c>
      <c r="H47" s="463"/>
      <c r="I47" s="463"/>
      <c r="J47" s="463"/>
      <c r="K47" s="463"/>
      <c r="L47" s="463"/>
    </row>
    <row r="48" spans="2:12">
      <c r="B48" s="80" t="s">
        <v>782</v>
      </c>
      <c r="C48" s="463">
        <v>0</v>
      </c>
      <c r="D48" s="463">
        <v>0</v>
      </c>
      <c r="E48" s="463">
        <v>0</v>
      </c>
      <c r="F48" s="463">
        <v>0</v>
      </c>
      <c r="G48" s="463">
        <v>0</v>
      </c>
      <c r="H48" s="463"/>
      <c r="I48" s="463"/>
      <c r="J48" s="463"/>
      <c r="K48" s="463"/>
      <c r="L48" s="463"/>
    </row>
    <row r="49" spans="2:12">
      <c r="B49" s="80" t="s">
        <v>783</v>
      </c>
      <c r="C49" s="463">
        <v>0</v>
      </c>
      <c r="D49" s="463">
        <v>0</v>
      </c>
      <c r="E49" s="463">
        <v>0</v>
      </c>
      <c r="F49" s="463">
        <v>0</v>
      </c>
      <c r="G49" s="463">
        <v>0</v>
      </c>
      <c r="H49" s="463"/>
      <c r="I49" s="463"/>
      <c r="J49" s="463"/>
      <c r="K49" s="463"/>
      <c r="L49" s="463"/>
    </row>
    <row r="50" spans="2:12">
      <c r="B50" s="301" t="s">
        <v>784</v>
      </c>
      <c r="C50" s="462">
        <v>0</v>
      </c>
      <c r="D50" s="462">
        <v>0</v>
      </c>
      <c r="E50" s="462">
        <v>0</v>
      </c>
      <c r="F50" s="462">
        <v>0</v>
      </c>
      <c r="G50" s="462">
        <v>0</v>
      </c>
      <c r="H50" s="462"/>
      <c r="I50" s="462"/>
      <c r="J50" s="462"/>
      <c r="K50" s="462"/>
      <c r="L50" s="462"/>
    </row>
    <row r="51" spans="2:12">
      <c r="B51" s="80" t="s">
        <v>785</v>
      </c>
      <c r="C51" s="463">
        <v>-2030</v>
      </c>
      <c r="D51" s="463">
        <v>-35653</v>
      </c>
      <c r="E51" s="463">
        <v>-60506.381999999998</v>
      </c>
      <c r="F51" s="463">
        <v>-182471.426329437</v>
      </c>
      <c r="G51" s="463">
        <v>-388360.95530812198</v>
      </c>
      <c r="H51" s="463"/>
      <c r="I51" s="463"/>
      <c r="J51" s="463"/>
      <c r="K51" s="463"/>
      <c r="L51" s="463"/>
    </row>
    <row r="52" spans="2:12">
      <c r="B52" s="80" t="s">
        <v>786</v>
      </c>
      <c r="C52" s="463">
        <v>0</v>
      </c>
      <c r="D52" s="463">
        <v>0</v>
      </c>
      <c r="E52" s="463">
        <v>0</v>
      </c>
      <c r="F52" s="463">
        <v>0</v>
      </c>
      <c r="G52" s="463">
        <v>0</v>
      </c>
      <c r="H52" s="463"/>
      <c r="I52" s="463"/>
      <c r="J52" s="463"/>
      <c r="K52" s="463"/>
      <c r="L52" s="463"/>
    </row>
    <row r="53" spans="2:12">
      <c r="B53" s="80" t="s">
        <v>538</v>
      </c>
      <c r="C53" s="463">
        <v>0</v>
      </c>
      <c r="D53" s="463">
        <v>0</v>
      </c>
      <c r="E53" s="463">
        <v>0</v>
      </c>
      <c r="F53" s="463">
        <v>0</v>
      </c>
      <c r="G53" s="463">
        <v>0</v>
      </c>
      <c r="H53" s="463"/>
      <c r="I53" s="463"/>
      <c r="J53" s="463"/>
      <c r="K53" s="463"/>
      <c r="L53" s="463"/>
    </row>
    <row r="54" spans="2:12">
      <c r="B54" s="80" t="s">
        <v>787</v>
      </c>
      <c r="C54" s="463">
        <v>0</v>
      </c>
      <c r="D54" s="463">
        <v>0</v>
      </c>
      <c r="E54" s="463">
        <v>-42100</v>
      </c>
      <c r="F54" s="463">
        <v>-42100</v>
      </c>
      <c r="G54" s="463">
        <v>0</v>
      </c>
      <c r="H54" s="463"/>
      <c r="I54" s="463"/>
      <c r="J54" s="463"/>
      <c r="K54" s="463"/>
      <c r="L54" s="463"/>
    </row>
    <row r="55" spans="2:12">
      <c r="B55" s="80" t="s">
        <v>788</v>
      </c>
      <c r="C55" s="463">
        <v>0</v>
      </c>
      <c r="D55" s="463">
        <v>0</v>
      </c>
      <c r="E55" s="463">
        <v>0</v>
      </c>
      <c r="F55" s="463">
        <v>0</v>
      </c>
      <c r="G55" s="463">
        <v>0</v>
      </c>
      <c r="H55" s="463"/>
      <c r="I55" s="463"/>
      <c r="J55" s="463"/>
      <c r="K55" s="463"/>
      <c r="L55" s="463"/>
    </row>
    <row r="56" spans="2:12">
      <c r="B56" s="80" t="s">
        <v>789</v>
      </c>
      <c r="C56" s="463">
        <v>0</v>
      </c>
      <c r="D56" s="463">
        <v>0</v>
      </c>
      <c r="E56" s="463">
        <v>0</v>
      </c>
      <c r="F56" s="463">
        <v>0</v>
      </c>
      <c r="G56" s="463">
        <v>0</v>
      </c>
      <c r="H56" s="463"/>
      <c r="I56" s="463"/>
      <c r="J56" s="463"/>
      <c r="K56" s="463"/>
      <c r="L56" s="463"/>
    </row>
    <row r="57" spans="2:12">
      <c r="B57" s="80" t="s">
        <v>790</v>
      </c>
      <c r="C57" s="463">
        <v>0</v>
      </c>
      <c r="D57" s="463">
        <v>0</v>
      </c>
      <c r="E57" s="463">
        <v>0</v>
      </c>
      <c r="F57" s="463">
        <v>0</v>
      </c>
      <c r="G57" s="463">
        <v>0</v>
      </c>
      <c r="H57" s="463"/>
      <c r="I57" s="463"/>
      <c r="J57" s="463"/>
      <c r="K57" s="463"/>
      <c r="L57" s="463"/>
    </row>
    <row r="58" spans="2:12">
      <c r="B58" s="80" t="s">
        <v>791</v>
      </c>
      <c r="C58" s="463">
        <v>0</v>
      </c>
      <c r="D58" s="463">
        <v>0</v>
      </c>
      <c r="E58" s="463">
        <v>0</v>
      </c>
      <c r="F58" s="463">
        <v>0</v>
      </c>
      <c r="G58" s="463">
        <v>0</v>
      </c>
      <c r="H58" s="463"/>
      <c r="I58" s="463"/>
      <c r="J58" s="463"/>
      <c r="K58" s="463"/>
      <c r="L58" s="463"/>
    </row>
    <row r="59" spans="2:12">
      <c r="B59" s="80" t="s">
        <v>792</v>
      </c>
      <c r="C59" s="463">
        <v>0</v>
      </c>
      <c r="D59" s="463">
        <v>0</v>
      </c>
      <c r="E59" s="463">
        <v>0</v>
      </c>
      <c r="F59" s="463">
        <v>0</v>
      </c>
      <c r="G59" s="463">
        <v>0</v>
      </c>
      <c r="H59" s="463"/>
      <c r="I59" s="463"/>
      <c r="J59" s="463"/>
      <c r="K59" s="463"/>
      <c r="L59" s="463"/>
    </row>
    <row r="60" spans="2:12">
      <c r="B60" s="301" t="s">
        <v>793</v>
      </c>
      <c r="C60" s="462">
        <v>-2030</v>
      </c>
      <c r="D60" s="462">
        <v>-35653</v>
      </c>
      <c r="E60" s="462">
        <v>-102606.382</v>
      </c>
      <c r="F60" s="462">
        <v>-224571.426329437</v>
      </c>
      <c r="G60" s="462">
        <v>-388360.95530812198</v>
      </c>
      <c r="H60" s="462"/>
      <c r="I60" s="462"/>
      <c r="J60" s="462"/>
      <c r="K60" s="462"/>
      <c r="L60" s="462"/>
    </row>
    <row r="61" spans="2:12">
      <c r="B61" s="80"/>
      <c r="C61" s="464"/>
      <c r="D61" s="464"/>
      <c r="E61" s="464"/>
      <c r="F61" s="464"/>
      <c r="G61" s="464"/>
      <c r="H61" s="464"/>
      <c r="I61" s="464"/>
      <c r="J61" s="464"/>
      <c r="K61" s="464"/>
      <c r="L61" s="464"/>
    </row>
    <row r="62" spans="2:12">
      <c r="B62" s="304" t="s">
        <v>794</v>
      </c>
      <c r="C62" s="304">
        <v>31823</v>
      </c>
      <c r="D62" s="304">
        <v>-22138</v>
      </c>
      <c r="E62" s="304">
        <v>82675.7469207174</v>
      </c>
      <c r="F62" s="304">
        <v>404158.21073521802</v>
      </c>
      <c r="G62" s="304">
        <v>752049.49203123397</v>
      </c>
      <c r="H62" s="304"/>
      <c r="I62" s="304"/>
      <c r="J62" s="304"/>
      <c r="K62" s="304"/>
      <c r="L62" s="304"/>
    </row>
    <row r="63" spans="2:12">
      <c r="B63" s="80"/>
      <c r="C63" s="464"/>
      <c r="D63" s="464"/>
      <c r="E63" s="464"/>
      <c r="F63" s="464"/>
      <c r="G63" s="464"/>
      <c r="H63" s="464"/>
      <c r="I63" s="464"/>
      <c r="J63" s="464"/>
      <c r="K63" s="464"/>
      <c r="L63" s="464"/>
    </row>
    <row r="64" spans="2:12">
      <c r="B64" s="80" t="s">
        <v>795</v>
      </c>
      <c r="C64" s="463">
        <v>-195528</v>
      </c>
      <c r="D64" s="463">
        <v>-195528</v>
      </c>
      <c r="E64" s="463">
        <v>-111393</v>
      </c>
      <c r="F64" s="463">
        <v>-69293</v>
      </c>
      <c r="G64" s="463">
        <v>-69293</v>
      </c>
      <c r="H64" s="463"/>
      <c r="I64" s="463"/>
      <c r="J64" s="463"/>
      <c r="K64" s="463"/>
      <c r="L64" s="463"/>
    </row>
    <row r="65" spans="2:12">
      <c r="B65" s="80" t="s">
        <v>796</v>
      </c>
      <c r="C65" s="463">
        <v>0</v>
      </c>
      <c r="D65" s="463">
        <v>0</v>
      </c>
      <c r="E65" s="463">
        <v>0</v>
      </c>
      <c r="F65" s="463">
        <v>0</v>
      </c>
      <c r="G65" s="463">
        <v>0</v>
      </c>
      <c r="H65" s="463"/>
      <c r="I65" s="463"/>
      <c r="J65" s="463"/>
      <c r="K65" s="463"/>
      <c r="L65" s="463"/>
    </row>
    <row r="66" spans="2:12">
      <c r="B66" s="80" t="s">
        <v>789</v>
      </c>
      <c r="C66" s="463">
        <v>0</v>
      </c>
      <c r="D66" s="463">
        <v>0</v>
      </c>
      <c r="E66" s="463">
        <v>0</v>
      </c>
      <c r="F66" s="463">
        <v>0</v>
      </c>
      <c r="G66" s="463">
        <v>0</v>
      </c>
      <c r="H66" s="463"/>
      <c r="I66" s="463"/>
      <c r="J66" s="463"/>
      <c r="K66" s="463"/>
      <c r="L66" s="463"/>
    </row>
    <row r="67" spans="2:12">
      <c r="B67" s="80" t="s">
        <v>797</v>
      </c>
      <c r="C67" s="463">
        <v>0</v>
      </c>
      <c r="D67" s="463">
        <v>0</v>
      </c>
      <c r="E67" s="463">
        <v>0</v>
      </c>
      <c r="F67" s="463">
        <v>0</v>
      </c>
      <c r="G67" s="463">
        <v>0</v>
      </c>
      <c r="H67" s="463"/>
      <c r="I67" s="463"/>
      <c r="J67" s="463"/>
      <c r="K67" s="463"/>
      <c r="L67" s="463"/>
    </row>
    <row r="68" spans="2:12">
      <c r="B68" s="80" t="s">
        <v>791</v>
      </c>
      <c r="C68" s="463">
        <v>0</v>
      </c>
      <c r="D68" s="463">
        <v>0</v>
      </c>
      <c r="E68" s="463">
        <v>0</v>
      </c>
      <c r="F68" s="463">
        <v>0</v>
      </c>
      <c r="G68" s="463">
        <v>0</v>
      </c>
      <c r="H68" s="463"/>
      <c r="I68" s="463"/>
      <c r="J68" s="463"/>
      <c r="K68" s="463"/>
      <c r="L68" s="463"/>
    </row>
    <row r="69" spans="2:12">
      <c r="B69" s="80" t="s">
        <v>792</v>
      </c>
      <c r="C69" s="463">
        <v>0</v>
      </c>
      <c r="D69" s="463">
        <v>0</v>
      </c>
      <c r="E69" s="463">
        <v>0</v>
      </c>
      <c r="F69" s="463">
        <v>0</v>
      </c>
      <c r="G69" s="463">
        <v>0</v>
      </c>
      <c r="H69" s="463"/>
      <c r="I69" s="463"/>
      <c r="J69" s="463"/>
      <c r="K69" s="463"/>
      <c r="L69" s="463"/>
    </row>
    <row r="70" spans="2:12">
      <c r="B70" s="80" t="s">
        <v>798</v>
      </c>
      <c r="C70" s="463">
        <v>0</v>
      </c>
      <c r="D70" s="463">
        <v>0</v>
      </c>
      <c r="E70" s="463">
        <v>0</v>
      </c>
      <c r="F70" s="463">
        <v>0</v>
      </c>
      <c r="G70" s="463">
        <v>0</v>
      </c>
      <c r="H70" s="463"/>
      <c r="I70" s="463"/>
      <c r="J70" s="463"/>
      <c r="K70" s="463"/>
      <c r="L70" s="463"/>
    </row>
    <row r="71" spans="2:12">
      <c r="B71" s="80" t="s">
        <v>799</v>
      </c>
      <c r="C71" s="463">
        <v>0</v>
      </c>
      <c r="D71" s="463">
        <v>0</v>
      </c>
      <c r="E71" s="463">
        <v>0</v>
      </c>
      <c r="F71" s="463">
        <v>0</v>
      </c>
      <c r="G71" s="463">
        <v>0</v>
      </c>
      <c r="H71" s="463"/>
      <c r="I71" s="463"/>
      <c r="J71" s="463"/>
      <c r="K71" s="463"/>
      <c r="L71" s="463"/>
    </row>
    <row r="72" spans="2:12">
      <c r="B72" s="304" t="s">
        <v>800</v>
      </c>
      <c r="C72" s="304">
        <v>-195528</v>
      </c>
      <c r="D72" s="304">
        <v>-195528</v>
      </c>
      <c r="E72" s="304">
        <v>-111393</v>
      </c>
      <c r="F72" s="304">
        <v>-69293</v>
      </c>
      <c r="G72" s="304">
        <v>-69293</v>
      </c>
      <c r="H72" s="304"/>
      <c r="I72" s="304"/>
      <c r="J72" s="304"/>
      <c r="K72" s="304"/>
      <c r="L72" s="304"/>
    </row>
    <row r="73" spans="2:12">
      <c r="B73" s="464"/>
      <c r="C73" s="464"/>
      <c r="D73" s="464"/>
      <c r="E73" s="464"/>
      <c r="F73" s="464"/>
      <c r="G73" s="464"/>
      <c r="H73" s="464"/>
      <c r="I73" s="464"/>
      <c r="J73" s="464"/>
      <c r="K73" s="464"/>
      <c r="L73" s="464"/>
    </row>
    <row r="74" spans="2:12">
      <c r="B74" s="336" t="s">
        <v>761</v>
      </c>
      <c r="C74" s="336">
        <v>-163705</v>
      </c>
      <c r="D74" s="336">
        <v>-217666</v>
      </c>
      <c r="E74" s="336">
        <v>-28717.2530792826</v>
      </c>
      <c r="F74" s="336">
        <v>334865.21073521802</v>
      </c>
      <c r="G74" s="336">
        <v>682756.49203123397</v>
      </c>
      <c r="H74" s="336"/>
      <c r="I74" s="336"/>
      <c r="J74" s="336"/>
      <c r="K74" s="336"/>
      <c r="L74" s="336"/>
    </row>
    <row r="76" spans="2:12" ht="48.75" customHeight="1">
      <c r="B76" s="875" t="s">
        <v>801</v>
      </c>
      <c r="C76" s="875"/>
      <c r="D76" s="875"/>
      <c r="E76" s="875"/>
      <c r="F76" s="875"/>
    </row>
    <row r="77" spans="2:12" ht="14.25" customHeight="1"/>
  </sheetData>
  <mergeCells count="1">
    <mergeCell ref="B76:F76"/>
  </mergeCells>
  <conditionalFormatting sqref="C25:L38">
    <cfRule type="cellIs" dxfId="413" priority="2" operator="lessThan">
      <formula>0</formula>
    </cfRule>
  </conditionalFormatting>
  <conditionalFormatting sqref="E5:L5 E19:L19 E24:L24 E39:L39 E44:L44 E62:L62 E72:L72 E74:L74">
    <cfRule type="expression" dxfId="412" priority="3">
      <formula>LEN(TRIM(E5))=0</formula>
    </cfRule>
  </conditionalFormatting>
  <pageMargins left="0.7" right="0.7" top="0.75" bottom="0.75" header="0.51180555555555496" footer="0.51180555555555496"/>
  <pageSetup paperSize="9" firstPageNumber="0" orientation="landscape" horizontalDpi="300" verticalDpi="30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AMK90"/>
  <sheetViews>
    <sheetView showGridLines="0" topLeftCell="A76" zoomScale="85" zoomScaleNormal="85" workbookViewId="0">
      <selection activeCell="B138" sqref="B138"/>
    </sheetView>
  </sheetViews>
  <sheetFormatPr baseColWidth="10" defaultColWidth="8.83203125" defaultRowHeight="14"/>
  <cols>
    <col min="1" max="1" width="2.6640625" style="9" customWidth="1"/>
    <col min="2" max="2" width="41.5" style="9" customWidth="1"/>
    <col min="3" max="13" width="16.6640625" style="9" customWidth="1"/>
    <col min="14" max="14" width="9.5" style="9" customWidth="1"/>
    <col min="15" max="15" width="19.5" style="9" customWidth="1"/>
    <col min="16" max="16" width="11.5" style="9"/>
    <col min="17" max="17" width="12.6640625" style="9" customWidth="1"/>
    <col min="18" max="18" width="15" style="9" customWidth="1"/>
    <col min="19" max="19" width="14.33203125" style="9" customWidth="1"/>
    <col min="20" max="20" width="15.33203125" style="9" customWidth="1"/>
    <col min="21" max="1025" width="9.1640625" style="9" customWidth="1"/>
  </cols>
  <sheetData>
    <row r="1" spans="2:12" ht="72.75" customHeight="1">
      <c r="B1" s="457" t="s">
        <v>802</v>
      </c>
    </row>
    <row r="2" spans="2:12" ht="46.5" customHeight="1"/>
    <row r="3" spans="2:12" ht="26">
      <c r="B3" s="465" t="s">
        <v>803</v>
      </c>
      <c r="C3" s="466"/>
      <c r="D3" s="268"/>
      <c r="E3" s="268"/>
      <c r="F3" s="268"/>
    </row>
    <row r="5" spans="2:12" ht="16">
      <c r="B5" s="881" t="s">
        <v>804</v>
      </c>
      <c r="C5" s="881"/>
      <c r="D5" s="881"/>
      <c r="E5" s="881"/>
      <c r="F5" s="881"/>
      <c r="G5" s="881"/>
    </row>
    <row r="6" spans="2:12" ht="16">
      <c r="B6" s="882" t="s">
        <v>805</v>
      </c>
      <c r="C6" s="883" t="s">
        <v>806</v>
      </c>
      <c r="D6" s="883"/>
      <c r="E6" s="883"/>
      <c r="F6" s="883"/>
      <c r="G6" s="883"/>
    </row>
    <row r="7" spans="2:12" ht="15.75" customHeight="1">
      <c r="B7" s="882"/>
      <c r="C7" s="467" t="s">
        <v>807</v>
      </c>
      <c r="D7" s="467" t="s">
        <v>808</v>
      </c>
      <c r="E7" s="467" t="s">
        <v>809</v>
      </c>
      <c r="F7" s="467" t="s">
        <v>810</v>
      </c>
      <c r="G7" s="467" t="s">
        <v>811</v>
      </c>
    </row>
    <row r="8" spans="2:12" ht="16">
      <c r="B8" s="468" t="s">
        <v>812</v>
      </c>
      <c r="C8" s="469" t="s">
        <v>813</v>
      </c>
      <c r="D8" s="469" t="s">
        <v>814</v>
      </c>
      <c r="E8" s="469" t="s">
        <v>815</v>
      </c>
      <c r="F8" s="469" t="s">
        <v>816</v>
      </c>
      <c r="G8" s="469" t="s">
        <v>817</v>
      </c>
    </row>
    <row r="9" spans="2:12" ht="16">
      <c r="B9" s="468" t="s">
        <v>818</v>
      </c>
      <c r="C9" s="469" t="s">
        <v>819</v>
      </c>
      <c r="D9" s="469" t="s">
        <v>820</v>
      </c>
      <c r="E9" s="469" t="s">
        <v>815</v>
      </c>
      <c r="F9" s="469" t="s">
        <v>821</v>
      </c>
      <c r="G9" s="469" t="s">
        <v>822</v>
      </c>
    </row>
    <row r="10" spans="2:12" ht="16">
      <c r="B10" s="468" t="s">
        <v>823</v>
      </c>
      <c r="C10" s="469" t="s">
        <v>819</v>
      </c>
      <c r="D10" s="469" t="s">
        <v>820</v>
      </c>
      <c r="E10" s="469" t="s">
        <v>824</v>
      </c>
      <c r="F10" s="469"/>
      <c r="G10" s="469"/>
    </row>
    <row r="11" spans="2:12" ht="16">
      <c r="B11" s="468" t="s">
        <v>825</v>
      </c>
      <c r="C11" s="469" t="s">
        <v>826</v>
      </c>
      <c r="D11" s="469" t="s">
        <v>820</v>
      </c>
      <c r="E11" s="469"/>
      <c r="F11" s="469"/>
      <c r="G11" s="469"/>
    </row>
    <row r="12" spans="2:12" ht="16">
      <c r="B12" s="468" t="s">
        <v>827</v>
      </c>
      <c r="C12" s="469" t="s">
        <v>826</v>
      </c>
      <c r="D12" s="469" t="s">
        <v>828</v>
      </c>
      <c r="E12" s="469"/>
      <c r="F12" s="469"/>
      <c r="G12" s="469"/>
    </row>
    <row r="13" spans="2:12" ht="16">
      <c r="B13" s="468" t="s">
        <v>829</v>
      </c>
      <c r="C13" s="469" t="s">
        <v>830</v>
      </c>
      <c r="D13" s="469"/>
      <c r="E13" s="469"/>
      <c r="F13" s="469"/>
      <c r="G13" s="469"/>
    </row>
    <row r="16" spans="2:12" ht="16">
      <c r="B16" s="297"/>
      <c r="C16" s="107">
        <v>2020</v>
      </c>
      <c r="D16" s="107">
        <v>2021</v>
      </c>
      <c r="E16" s="107" t="s">
        <v>514</v>
      </c>
      <c r="F16" s="107" t="s">
        <v>515</v>
      </c>
      <c r="G16" s="107" t="s">
        <v>516</v>
      </c>
      <c r="H16" s="107"/>
      <c r="I16" s="107"/>
      <c r="J16" s="107"/>
      <c r="K16" s="107"/>
      <c r="L16" s="107"/>
    </row>
    <row r="17" spans="2:12" ht="17">
      <c r="B17" s="470" t="s">
        <v>831</v>
      </c>
      <c r="C17" s="471">
        <v>-3.8927976300685101</v>
      </c>
      <c r="D17" s="471">
        <v>8.3556287301914001</v>
      </c>
      <c r="E17" s="471">
        <v>30.6878349766613</v>
      </c>
      <c r="F17" s="471">
        <v>53.423961552615403</v>
      </c>
      <c r="G17" s="471">
        <v>59.308670703833997</v>
      </c>
      <c r="H17" s="471"/>
      <c r="I17" s="471"/>
      <c r="J17" s="471"/>
      <c r="K17" s="471"/>
      <c r="L17" s="471"/>
    </row>
    <row r="18" spans="2:12" ht="17">
      <c r="B18" s="470" t="s">
        <v>832</v>
      </c>
      <c r="C18" s="472">
        <v>4.5076837622662502</v>
      </c>
      <c r="D18" s="472">
        <v>22.422309117102301</v>
      </c>
      <c r="E18" s="472">
        <v>38.397038183070599</v>
      </c>
      <c r="F18" s="472">
        <v>60.2450778367986</v>
      </c>
      <c r="G18" s="472">
        <v>64.588420687399605</v>
      </c>
      <c r="H18" s="472"/>
      <c r="I18" s="472"/>
      <c r="J18" s="472"/>
      <c r="K18" s="472"/>
      <c r="L18" s="472"/>
    </row>
    <row r="19" spans="2:12" ht="17">
      <c r="B19" s="470" t="s">
        <v>833</v>
      </c>
      <c r="C19" s="473">
        <v>-9.3898495837650503E-2</v>
      </c>
      <c r="D19" s="473">
        <v>0.10294378660716499</v>
      </c>
      <c r="E19" s="473">
        <v>0.25829662921348301</v>
      </c>
      <c r="F19" s="473">
        <v>0.29403501683501698</v>
      </c>
      <c r="G19" s="473">
        <v>0.329496470588235</v>
      </c>
      <c r="H19" s="473"/>
      <c r="I19" s="473"/>
      <c r="J19" s="473"/>
      <c r="K19" s="473"/>
      <c r="L19" s="473"/>
    </row>
    <row r="20" spans="2:12" ht="17">
      <c r="B20" s="470" t="s">
        <v>810</v>
      </c>
      <c r="C20" s="473">
        <v>0.61439660641645999</v>
      </c>
      <c r="D20" s="473">
        <v>0.445879614182143</v>
      </c>
      <c r="E20" s="473">
        <v>0.32357739399555002</v>
      </c>
      <c r="F20" s="473">
        <v>0.27991703288876202</v>
      </c>
      <c r="G20" s="473">
        <v>0.27571373621177298</v>
      </c>
      <c r="H20" s="473"/>
      <c r="I20" s="473"/>
      <c r="J20" s="473"/>
      <c r="K20" s="473"/>
      <c r="L20" s="473"/>
    </row>
    <row r="21" spans="2:12" ht="17">
      <c r="B21" s="470" t="s">
        <v>811</v>
      </c>
      <c r="C21" s="474">
        <v>-0.37495081283705101</v>
      </c>
      <c r="D21" s="474">
        <v>6.1050142542707197E-3</v>
      </c>
      <c r="E21" s="474">
        <v>1.14318994757925</v>
      </c>
      <c r="F21" s="474">
        <v>1.4285296874048901</v>
      </c>
      <c r="G21" s="474">
        <v>0.88705969013756003</v>
      </c>
      <c r="H21" s="474"/>
      <c r="I21" s="474"/>
      <c r="J21" s="474"/>
      <c r="K21" s="474"/>
      <c r="L21" s="474"/>
    </row>
    <row r="24" spans="2:12" ht="26">
      <c r="B24" s="465" t="s">
        <v>803</v>
      </c>
      <c r="C24" s="475"/>
      <c r="D24" s="268"/>
      <c r="E24" s="268"/>
    </row>
    <row r="25" spans="2:12" ht="16">
      <c r="B25" s="476" t="s">
        <v>834</v>
      </c>
      <c r="C25" s="346" t="s">
        <v>835</v>
      </c>
      <c r="D25" s="346" t="s">
        <v>836</v>
      </c>
      <c r="E25" s="346" t="s">
        <v>837</v>
      </c>
      <c r="F25" s="346" t="s">
        <v>838</v>
      </c>
      <c r="G25" s="346" t="s">
        <v>839</v>
      </c>
    </row>
    <row r="26" spans="2:12" ht="15" customHeight="1">
      <c r="B26" s="477" t="s">
        <v>4</v>
      </c>
      <c r="C26" s="478">
        <v>8.3556287301914001</v>
      </c>
      <c r="D26" s="478">
        <v>22.422309117102301</v>
      </c>
      <c r="E26" s="479">
        <v>0.10294378660716499</v>
      </c>
      <c r="F26" s="479">
        <v>0.445879614182143</v>
      </c>
      <c r="G26" s="479">
        <v>6.1050142542707197E-3</v>
      </c>
      <c r="H26" s="480"/>
      <c r="I26" s="880"/>
      <c r="J26" s="880"/>
    </row>
    <row r="27" spans="2:12" ht="15" customHeight="1">
      <c r="B27" s="477" t="s">
        <v>840</v>
      </c>
      <c r="C27" s="478">
        <v>59.308670703833997</v>
      </c>
      <c r="D27" s="478">
        <v>64.588420687399605</v>
      </c>
      <c r="E27" s="479">
        <v>0.329496470588235</v>
      </c>
      <c r="F27" s="479">
        <v>0.27571373621177298</v>
      </c>
      <c r="G27" s="479">
        <v>0.88705969013756003</v>
      </c>
      <c r="H27" s="480"/>
      <c r="I27" s="880"/>
      <c r="J27" s="880"/>
    </row>
    <row r="28" spans="2:12" ht="15" customHeight="1">
      <c r="B28" s="477" t="s">
        <v>841</v>
      </c>
      <c r="C28" s="478">
        <v>47.806822411036897</v>
      </c>
      <c r="D28" s="478">
        <v>54.410178902422899</v>
      </c>
      <c r="E28" s="479">
        <v>0.293942705545578</v>
      </c>
      <c r="F28" s="479">
        <v>0.29306938769869501</v>
      </c>
      <c r="G28" s="479">
        <v>1.15292644170723</v>
      </c>
      <c r="H28" s="480"/>
      <c r="I28" s="880"/>
      <c r="J28" s="880"/>
    </row>
    <row r="29" spans="2:12">
      <c r="B29" s="481"/>
      <c r="C29" s="482"/>
      <c r="D29" s="482"/>
      <c r="E29" s="483"/>
      <c r="F29" s="483"/>
      <c r="G29" s="483"/>
      <c r="H29" s="480"/>
      <c r="I29" s="480"/>
      <c r="J29" s="480"/>
    </row>
    <row r="30" spans="2:12">
      <c r="B30" s="481"/>
      <c r="C30" s="482"/>
      <c r="D30" s="482"/>
      <c r="E30" s="483"/>
      <c r="F30" s="483"/>
      <c r="G30" s="483"/>
      <c r="H30" s="480"/>
      <c r="I30" s="480"/>
      <c r="J30" s="480"/>
    </row>
    <row r="31" spans="2:12" ht="30" customHeight="1">
      <c r="B31" s="484" t="s">
        <v>842</v>
      </c>
      <c r="C31" s="485" t="s">
        <v>843</v>
      </c>
      <c r="D31" s="486" t="s">
        <v>844</v>
      </c>
      <c r="E31" s="877" t="s">
        <v>845</v>
      </c>
      <c r="F31" s="877"/>
      <c r="G31" s="877"/>
      <c r="H31" s="878" t="s">
        <v>846</v>
      </c>
      <c r="I31" s="878"/>
      <c r="J31" s="480"/>
    </row>
    <row r="32" spans="2:12">
      <c r="B32" s="123"/>
      <c r="C32" s="482"/>
      <c r="D32" s="483"/>
      <c r="E32" s="483"/>
      <c r="F32" s="483"/>
      <c r="G32" s="483"/>
      <c r="H32" s="483"/>
      <c r="I32" s="483"/>
      <c r="J32" s="480"/>
    </row>
    <row r="33" spans="1:18" ht="30" customHeight="1">
      <c r="B33" s="484" t="s">
        <v>847</v>
      </c>
      <c r="C33" s="485" t="s">
        <v>843</v>
      </c>
      <c r="D33" s="486" t="s">
        <v>848</v>
      </c>
      <c r="E33" s="877" t="s">
        <v>845</v>
      </c>
      <c r="F33" s="877"/>
      <c r="G33" s="877"/>
      <c r="H33" s="878" t="s">
        <v>849</v>
      </c>
      <c r="I33" s="878"/>
      <c r="J33" s="480"/>
    </row>
    <row r="34" spans="1:18">
      <c r="B34" s="481"/>
      <c r="C34" s="482"/>
      <c r="D34" s="483"/>
      <c r="E34" s="483"/>
      <c r="F34" s="483"/>
      <c r="G34" s="483"/>
      <c r="H34" s="483"/>
      <c r="I34" s="483"/>
      <c r="J34" s="480"/>
    </row>
    <row r="35" spans="1:18" ht="30" customHeight="1">
      <c r="B35" s="484" t="s">
        <v>850</v>
      </c>
      <c r="C35" s="485" t="s">
        <v>843</v>
      </c>
      <c r="D35" s="486" t="s">
        <v>848</v>
      </c>
      <c r="E35" s="877" t="s">
        <v>845</v>
      </c>
      <c r="F35" s="877"/>
      <c r="G35" s="877"/>
      <c r="H35" s="878" t="s">
        <v>849</v>
      </c>
      <c r="I35" s="878"/>
      <c r="J35" s="480"/>
    </row>
    <row r="36" spans="1:18">
      <c r="B36" s="487"/>
      <c r="C36" s="482"/>
      <c r="D36" s="482"/>
      <c r="E36" s="483"/>
      <c r="F36" s="483"/>
      <c r="G36" s="483"/>
      <c r="H36" s="480"/>
      <c r="I36" s="480"/>
      <c r="J36" s="480"/>
    </row>
    <row r="37" spans="1:18">
      <c r="F37" s="488"/>
      <c r="G37" s="488"/>
    </row>
    <row r="38" spans="1:18" ht="26">
      <c r="B38" s="296" t="s">
        <v>851</v>
      </c>
      <c r="C38" s="489"/>
      <c r="F38" s="488"/>
      <c r="G38" s="488"/>
    </row>
    <row r="39" spans="1:18" ht="16">
      <c r="B39" s="378"/>
      <c r="C39" s="107">
        <v>2019</v>
      </c>
      <c r="D39" s="107">
        <v>2020</v>
      </c>
      <c r="E39" s="107">
        <v>2021</v>
      </c>
      <c r="F39" s="107" t="s">
        <v>514</v>
      </c>
      <c r="G39" s="107" t="s">
        <v>515</v>
      </c>
      <c r="H39" s="107" t="s">
        <v>516</v>
      </c>
      <c r="I39" s="107"/>
      <c r="J39" s="107"/>
      <c r="K39" s="107"/>
      <c r="L39" s="107"/>
      <c r="M39" s="107"/>
    </row>
    <row r="40" spans="1:18" ht="21" customHeight="1">
      <c r="B40" s="490" t="s">
        <v>852</v>
      </c>
      <c r="C40" s="491">
        <v>0.84948842194588303</v>
      </c>
      <c r="D40" s="492">
        <v>1.12711217361453</v>
      </c>
      <c r="E40" s="492">
        <v>1.19725309459828</v>
      </c>
      <c r="F40" s="492">
        <v>2.47431661084536</v>
      </c>
      <c r="G40" s="492">
        <v>3.0573395082368102</v>
      </c>
      <c r="H40" s="492">
        <v>3.3276583361752001</v>
      </c>
      <c r="I40" s="492"/>
      <c r="J40" s="492"/>
      <c r="K40" s="492"/>
      <c r="L40" s="492"/>
      <c r="M40" s="492"/>
      <c r="N40" s="879" t="s">
        <v>853</v>
      </c>
      <c r="O40" s="879"/>
      <c r="P40" s="879"/>
      <c r="Q40" s="879"/>
      <c r="R40" s="879"/>
    </row>
    <row r="41" spans="1:18" ht="42.75" customHeight="1">
      <c r="B41" s="493" t="s">
        <v>854</v>
      </c>
      <c r="C41" s="494" t="s">
        <v>855</v>
      </c>
      <c r="D41" s="494" t="s">
        <v>855</v>
      </c>
      <c r="E41" s="494" t="s">
        <v>855</v>
      </c>
      <c r="F41" s="494" t="s">
        <v>856</v>
      </c>
      <c r="G41" s="494" t="s">
        <v>857</v>
      </c>
      <c r="H41" s="494" t="s">
        <v>857</v>
      </c>
      <c r="I41" s="494"/>
      <c r="J41" s="494"/>
      <c r="K41" s="494"/>
      <c r="L41" s="494"/>
      <c r="M41" s="494"/>
      <c r="N41" s="879"/>
      <c r="O41" s="879"/>
      <c r="P41" s="879"/>
      <c r="Q41" s="879"/>
      <c r="R41" s="879"/>
    </row>
    <row r="42" spans="1:18" ht="21" customHeight="1">
      <c r="B42" s="490" t="s">
        <v>858</v>
      </c>
      <c r="C42" s="495">
        <v>0.59985273029924402</v>
      </c>
      <c r="D42" s="495">
        <v>0.83914244931891602</v>
      </c>
      <c r="E42" s="495">
        <v>0.96050886698870497</v>
      </c>
      <c r="F42" s="495">
        <v>2.08315859413326</v>
      </c>
      <c r="G42" s="495">
        <v>2.5580299582970798</v>
      </c>
      <c r="H42" s="495">
        <v>2.7236868952028099</v>
      </c>
      <c r="I42" s="495"/>
      <c r="J42" s="495"/>
      <c r="K42" s="495"/>
      <c r="L42" s="495"/>
      <c r="M42" s="495"/>
      <c r="N42" s="879" t="s">
        <v>859</v>
      </c>
      <c r="O42" s="879"/>
      <c r="P42" s="879"/>
      <c r="Q42" s="879"/>
      <c r="R42" s="879"/>
    </row>
    <row r="43" spans="1:18" ht="42.75" customHeight="1">
      <c r="B43" s="493" t="s">
        <v>860</v>
      </c>
      <c r="C43" s="494" t="s">
        <v>855</v>
      </c>
      <c r="D43" s="494" t="s">
        <v>855</v>
      </c>
      <c r="E43" s="494" t="s">
        <v>855</v>
      </c>
      <c r="F43" s="494" t="s">
        <v>856</v>
      </c>
      <c r="G43" s="494" t="s">
        <v>856</v>
      </c>
      <c r="H43" s="494" t="s">
        <v>856</v>
      </c>
      <c r="I43" s="494"/>
      <c r="J43" s="494"/>
      <c r="K43" s="494"/>
      <c r="L43" s="494"/>
      <c r="M43" s="494"/>
      <c r="N43" s="879"/>
      <c r="O43" s="879"/>
      <c r="P43" s="879"/>
      <c r="Q43" s="879"/>
      <c r="R43" s="879"/>
    </row>
    <row r="44" spans="1:18" ht="21" customHeight="1">
      <c r="B44" s="490" t="s">
        <v>861</v>
      </c>
      <c r="C44" s="495">
        <v>2.7449889173112401</v>
      </c>
      <c r="D44" s="495">
        <v>3.1313686051251399</v>
      </c>
      <c r="E44" s="495">
        <v>2.6169279832524301</v>
      </c>
      <c r="F44" s="495">
        <v>4.5949746141558503</v>
      </c>
      <c r="G44" s="495">
        <v>5.8598253397668296</v>
      </c>
      <c r="H44" s="495">
        <v>6.9155328486085796</v>
      </c>
      <c r="I44" s="495"/>
      <c r="J44" s="495"/>
      <c r="K44" s="495"/>
      <c r="L44" s="495"/>
      <c r="M44" s="495"/>
      <c r="N44" s="879" t="s">
        <v>862</v>
      </c>
      <c r="O44" s="879"/>
      <c r="P44" s="879"/>
      <c r="Q44" s="879"/>
      <c r="R44" s="879"/>
    </row>
    <row r="45" spans="1:18" ht="42.75" customHeight="1">
      <c r="B45" s="496" t="s">
        <v>863</v>
      </c>
      <c r="C45" s="494" t="s">
        <v>857</v>
      </c>
      <c r="D45" s="494" t="s">
        <v>857</v>
      </c>
      <c r="E45" s="494" t="s">
        <v>857</v>
      </c>
      <c r="F45" s="494" t="s">
        <v>857</v>
      </c>
      <c r="G45" s="494" t="s">
        <v>857</v>
      </c>
      <c r="H45" s="494" t="s">
        <v>857</v>
      </c>
      <c r="I45" s="494"/>
      <c r="J45" s="494"/>
      <c r="K45" s="494"/>
      <c r="L45" s="494"/>
      <c r="M45" s="494"/>
      <c r="N45" s="879"/>
      <c r="O45" s="879"/>
      <c r="P45" s="879"/>
      <c r="Q45" s="879"/>
      <c r="R45" s="879"/>
    </row>
    <row r="46" spans="1:18" ht="27.75" customHeight="1">
      <c r="B46" s="497"/>
      <c r="C46" s="497"/>
      <c r="D46" s="497"/>
      <c r="E46" s="497"/>
      <c r="F46" s="497"/>
      <c r="G46" s="497"/>
      <c r="H46" s="497"/>
      <c r="I46" s="497"/>
      <c r="J46" s="497"/>
      <c r="K46" s="497"/>
    </row>
    <row r="47" spans="1:18" ht="20" customHeight="1">
      <c r="B47" s="498" t="s">
        <v>864</v>
      </c>
      <c r="C47" s="499">
        <v>2019</v>
      </c>
      <c r="D47" s="499">
        <v>2020</v>
      </c>
      <c r="E47" s="499">
        <v>2021</v>
      </c>
      <c r="F47" s="499" t="s">
        <v>514</v>
      </c>
      <c r="G47" s="499" t="s">
        <v>515</v>
      </c>
      <c r="H47" s="499" t="s">
        <v>516</v>
      </c>
      <c r="I47" s="499"/>
      <c r="J47" s="499"/>
      <c r="K47" s="499"/>
      <c r="L47" s="499"/>
      <c r="M47" s="499"/>
    </row>
    <row r="48" spans="1:18" ht="20" customHeight="1">
      <c r="A48" s="500" t="s">
        <v>865</v>
      </c>
      <c r="B48" s="501" t="s">
        <v>866</v>
      </c>
      <c r="C48" s="502">
        <v>0.40860369487353398</v>
      </c>
      <c r="D48" s="502">
        <v>0.45663636166381</v>
      </c>
      <c r="E48" s="502">
        <v>0.26585816718797001</v>
      </c>
      <c r="F48" s="502">
        <v>0.30575542000732098</v>
      </c>
      <c r="G48" s="502">
        <v>0.38282216150559201</v>
      </c>
      <c r="H48" s="502">
        <v>0.48436733718229902</v>
      </c>
      <c r="I48" s="502"/>
      <c r="J48" s="502"/>
      <c r="K48" s="502"/>
      <c r="L48" s="502"/>
      <c r="M48" s="502"/>
    </row>
    <row r="49" spans="1:13" ht="20" customHeight="1">
      <c r="A49" s="500" t="s">
        <v>867</v>
      </c>
      <c r="B49" s="501" t="s">
        <v>868</v>
      </c>
      <c r="C49" s="502">
        <v>-2.24494170001304E-3</v>
      </c>
      <c r="D49" s="502">
        <v>1.8291492177837598E-2</v>
      </c>
      <c r="E49" s="502">
        <v>3.72172010822635E-2</v>
      </c>
      <c r="F49" s="502">
        <v>0.14545046327761399</v>
      </c>
      <c r="G49" s="502">
        <v>0.191193351022731</v>
      </c>
      <c r="H49" s="502">
        <v>0.19973813469006099</v>
      </c>
      <c r="I49" s="502"/>
      <c r="J49" s="502"/>
      <c r="K49" s="502"/>
      <c r="L49" s="502"/>
      <c r="M49" s="502"/>
    </row>
    <row r="50" spans="1:13" ht="20" customHeight="1">
      <c r="A50" s="500" t="s">
        <v>869</v>
      </c>
      <c r="B50" s="501" t="s">
        <v>870</v>
      </c>
      <c r="C50" s="502">
        <v>-4.26516827119603E-2</v>
      </c>
      <c r="D50" s="502">
        <v>-4.5620239980905697E-2</v>
      </c>
      <c r="E50" s="502">
        <v>4.3282013231929803E-2</v>
      </c>
      <c r="F50" s="502">
        <v>0.20891016770419299</v>
      </c>
      <c r="G50" s="502">
        <v>0.27051547460409803</v>
      </c>
      <c r="H50" s="502">
        <v>0.28204203922044802</v>
      </c>
      <c r="I50" s="502"/>
      <c r="J50" s="502"/>
      <c r="K50" s="502"/>
      <c r="L50" s="502"/>
      <c r="M50" s="502"/>
    </row>
    <row r="51" spans="1:13" ht="20" customHeight="1">
      <c r="A51" s="500" t="s">
        <v>871</v>
      </c>
      <c r="B51" s="501" t="s">
        <v>872</v>
      </c>
      <c r="C51" s="502">
        <v>0.34141571114978198</v>
      </c>
      <c r="D51" s="502">
        <v>0.36454459122141097</v>
      </c>
      <c r="E51" s="502">
        <v>0.43877638290723597</v>
      </c>
      <c r="F51" s="502">
        <v>0.67730878252440196</v>
      </c>
      <c r="G51" s="502">
        <v>0.86415013963477405</v>
      </c>
      <c r="H51" s="502">
        <v>1.1348707562301701</v>
      </c>
      <c r="I51" s="502"/>
      <c r="J51" s="502"/>
      <c r="K51" s="502"/>
      <c r="L51" s="502"/>
      <c r="M51" s="502"/>
    </row>
    <row r="52" spans="1:13" ht="20" customHeight="1">
      <c r="A52" s="500" t="s">
        <v>873</v>
      </c>
      <c r="B52" s="501" t="s">
        <v>874</v>
      </c>
      <c r="C52" s="502">
        <v>0.29850653927653698</v>
      </c>
      <c r="D52" s="502">
        <v>0.48584633410723199</v>
      </c>
      <c r="E52" s="502">
        <v>0.42044318223006899</v>
      </c>
      <c r="F52" s="502">
        <v>0.80879943474418303</v>
      </c>
      <c r="G52" s="502">
        <v>0.92001108410800103</v>
      </c>
      <c r="H52" s="502">
        <v>0.85597893876353703</v>
      </c>
      <c r="I52" s="502"/>
      <c r="J52" s="502"/>
      <c r="K52" s="502"/>
      <c r="L52" s="502"/>
      <c r="M52" s="502"/>
    </row>
    <row r="53" spans="1:13" ht="6.75" customHeight="1">
      <c r="B53" s="497"/>
      <c r="C53" s="497"/>
      <c r="D53" s="497"/>
      <c r="E53" s="497"/>
      <c r="F53" s="497"/>
      <c r="G53" s="497"/>
      <c r="H53" s="497"/>
      <c r="I53" s="497"/>
      <c r="J53" s="497"/>
      <c r="K53" s="497"/>
    </row>
    <row r="54" spans="1:13" ht="6.75" customHeight="1"/>
    <row r="55" spans="1:13" hidden="1"/>
    <row r="56" spans="1:13" hidden="1"/>
    <row r="57" spans="1:13" hidden="1"/>
    <row r="58" spans="1:13" hidden="1"/>
    <row r="59" spans="1:13" hidden="1"/>
    <row r="60" spans="1:13" hidden="1"/>
    <row r="62" spans="1:13" ht="23.25" customHeight="1"/>
    <row r="63" spans="1:13" ht="26">
      <c r="B63" s="465" t="s">
        <v>875</v>
      </c>
      <c r="C63" s="503"/>
    </row>
    <row r="64" spans="1:13" ht="16">
      <c r="B64" s="329"/>
      <c r="C64" s="504">
        <v>2019</v>
      </c>
      <c r="D64" s="504">
        <v>2020</v>
      </c>
      <c r="E64" s="504">
        <v>2021</v>
      </c>
      <c r="F64" s="504" t="s">
        <v>514</v>
      </c>
      <c r="G64" s="504" t="s">
        <v>515</v>
      </c>
      <c r="H64" s="504" t="s">
        <v>516</v>
      </c>
      <c r="I64" s="504"/>
      <c r="J64" s="504"/>
      <c r="K64" s="504"/>
      <c r="L64" s="504"/>
      <c r="M64" s="504"/>
    </row>
    <row r="65" spans="2:13" ht="17">
      <c r="B65" s="505" t="s">
        <v>876</v>
      </c>
      <c r="C65" s="506">
        <v>2.6669770273415798</v>
      </c>
      <c r="D65" s="506">
        <v>2.9068140062682399</v>
      </c>
      <c r="E65" s="506">
        <v>2.0611297143752201</v>
      </c>
      <c r="F65" s="506">
        <v>2.4456191808523</v>
      </c>
      <c r="G65" s="506">
        <v>3.7053662119569402</v>
      </c>
      <c r="H65" s="506">
        <v>5.8698240930980896</v>
      </c>
      <c r="I65" s="506"/>
      <c r="J65" s="506"/>
      <c r="K65" s="506"/>
      <c r="L65" s="506"/>
      <c r="M65" s="506"/>
    </row>
    <row r="66" spans="2:13" ht="17">
      <c r="B66" s="505" t="s">
        <v>877</v>
      </c>
      <c r="C66" s="506">
        <v>0.25534002249360899</v>
      </c>
      <c r="D66" s="506">
        <v>0.26903465185410202</v>
      </c>
      <c r="E66" s="506">
        <v>0.30628100900393801</v>
      </c>
      <c r="F66" s="506">
        <v>0.406540008447135</v>
      </c>
      <c r="G66" s="506">
        <v>0.468346020162621</v>
      </c>
      <c r="H66" s="506">
        <v>0.53808477102826002</v>
      </c>
      <c r="I66" s="506"/>
      <c r="J66" s="506"/>
      <c r="K66" s="506"/>
      <c r="L66" s="506"/>
      <c r="M66" s="506"/>
    </row>
    <row r="67" spans="2:13" ht="17">
      <c r="B67" s="505" t="s">
        <v>878</v>
      </c>
      <c r="C67" s="507">
        <v>3.7720061111763998</v>
      </c>
      <c r="D67" s="507">
        <v>5.8228105906313701</v>
      </c>
      <c r="E67" s="507">
        <v>23.3229059477259</v>
      </c>
      <c r="F67" s="507">
        <v>39.603945649549303</v>
      </c>
      <c r="G67" s="507">
        <v>61.461867100407602</v>
      </c>
      <c r="H67" s="507">
        <v>65.6179615813749</v>
      </c>
      <c r="I67" s="507"/>
      <c r="J67" s="507"/>
      <c r="K67" s="507"/>
      <c r="L67" s="507"/>
      <c r="M67" s="507"/>
    </row>
    <row r="68" spans="2:13" ht="17">
      <c r="B68" s="505" t="s">
        <v>879</v>
      </c>
      <c r="C68" s="506">
        <v>0.237579202937171</v>
      </c>
      <c r="D68" s="506">
        <v>0.140452499196113</v>
      </c>
      <c r="E68" s="506">
        <v>0.287345013818809</v>
      </c>
      <c r="F68" s="506">
        <v>0.33334269662921401</v>
      </c>
      <c r="G68" s="506">
        <v>0.338274074074074</v>
      </c>
      <c r="H68" s="506">
        <v>0.364548496732026</v>
      </c>
      <c r="I68" s="506"/>
      <c r="J68" s="506"/>
      <c r="K68" s="506"/>
      <c r="L68" s="506"/>
      <c r="M68" s="506"/>
    </row>
    <row r="70" spans="2:13" ht="25.5" customHeight="1">
      <c r="B70" s="508" t="s">
        <v>880</v>
      </c>
      <c r="C70" s="509" t="s">
        <v>848</v>
      </c>
      <c r="D70" s="509" t="s">
        <v>848</v>
      </c>
      <c r="E70" s="509" t="s">
        <v>848</v>
      </c>
      <c r="F70" s="509" t="s">
        <v>848</v>
      </c>
      <c r="G70" s="509" t="s">
        <v>848</v>
      </c>
      <c r="H70" s="509" t="s">
        <v>848</v>
      </c>
      <c r="I70" s="509"/>
      <c r="J70" s="509"/>
      <c r="K70" s="509"/>
      <c r="L70" s="509"/>
      <c r="M70" s="509"/>
    </row>
    <row r="71" spans="2:13" ht="6" customHeight="1"/>
    <row r="72" spans="2:13" ht="46.5" customHeight="1">
      <c r="B72" s="258" t="s">
        <v>881</v>
      </c>
      <c r="C72" s="510"/>
      <c r="D72" s="511" t="s">
        <v>882</v>
      </c>
      <c r="E72" s="511" t="s">
        <v>882</v>
      </c>
      <c r="F72" s="511" t="s">
        <v>882</v>
      </c>
      <c r="G72" s="511" t="s">
        <v>882</v>
      </c>
      <c r="H72" s="511" t="s">
        <v>882</v>
      </c>
      <c r="I72" s="511"/>
      <c r="J72" s="511"/>
      <c r="K72" s="511"/>
      <c r="L72" s="511"/>
      <c r="M72" s="511"/>
    </row>
    <row r="73" spans="2:13">
      <c r="D73" s="512"/>
    </row>
    <row r="74" spans="2:13" ht="12.75" customHeight="1">
      <c r="B74" s="876" t="s">
        <v>883</v>
      </c>
      <c r="C74" s="876"/>
      <c r="D74" s="876"/>
      <c r="E74" s="876"/>
      <c r="F74" s="876"/>
    </row>
    <row r="75" spans="2:13">
      <c r="B75" s="876"/>
      <c r="C75" s="876"/>
      <c r="D75" s="876"/>
      <c r="E75" s="876"/>
      <c r="F75" s="876"/>
    </row>
    <row r="76" spans="2:13">
      <c r="B76" s="513"/>
      <c r="C76" s="513"/>
      <c r="D76" s="513"/>
      <c r="E76" s="513"/>
      <c r="F76" s="513"/>
    </row>
    <row r="78" spans="2:13" ht="26">
      <c r="B78" s="465" t="s">
        <v>884</v>
      </c>
      <c r="C78" s="465"/>
    </row>
    <row r="79" spans="2:13" ht="16">
      <c r="B79" s="329"/>
      <c r="C79" s="504">
        <v>2019</v>
      </c>
      <c r="D79" s="504">
        <v>2020</v>
      </c>
      <c r="E79" s="504">
        <v>2021</v>
      </c>
      <c r="F79" s="504" t="s">
        <v>514</v>
      </c>
      <c r="G79" s="504" t="s">
        <v>515</v>
      </c>
      <c r="H79" s="504" t="s">
        <v>516</v>
      </c>
      <c r="I79" s="504"/>
      <c r="J79" s="504"/>
      <c r="K79" s="504"/>
      <c r="L79" s="504"/>
      <c r="M79" s="504"/>
    </row>
    <row r="80" spans="2:13" ht="16">
      <c r="B80" s="514" t="s">
        <v>885</v>
      </c>
      <c r="C80" s="506">
        <v>1.9610155355999901</v>
      </c>
      <c r="D80" s="506">
        <v>2.3022757387281101</v>
      </c>
      <c r="E80" s="506">
        <v>1.490120933779</v>
      </c>
      <c r="F80" s="506">
        <v>1.57691693258538</v>
      </c>
      <c r="G80" s="506">
        <v>1.78302878118785</v>
      </c>
      <c r="H80" s="506">
        <v>2.15689302081041</v>
      </c>
      <c r="I80" s="506"/>
      <c r="J80" s="506"/>
      <c r="K80" s="506"/>
      <c r="L80" s="506"/>
      <c r="M80" s="506"/>
    </row>
    <row r="81" spans="2:13" ht="17">
      <c r="B81" s="505" t="s">
        <v>886</v>
      </c>
      <c r="C81" s="506">
        <v>0.25534002249360899</v>
      </c>
      <c r="D81" s="506">
        <v>0.26903465185410202</v>
      </c>
      <c r="E81" s="506">
        <v>0.30628100900393801</v>
      </c>
      <c r="F81" s="506">
        <v>0.406540008447135</v>
      </c>
      <c r="G81" s="506">
        <v>0.468346020162621</v>
      </c>
      <c r="H81" s="506">
        <v>0.53808477102826002</v>
      </c>
      <c r="I81" s="506"/>
      <c r="J81" s="506"/>
      <c r="K81" s="506"/>
      <c r="L81" s="506"/>
      <c r="M81" s="506"/>
    </row>
    <row r="82" spans="2:13" ht="17">
      <c r="B82" s="505" t="s">
        <v>878</v>
      </c>
      <c r="C82" s="507">
        <v>3.7720061111763998</v>
      </c>
      <c r="D82" s="507">
        <v>5.8228105906313701</v>
      </c>
      <c r="E82" s="507">
        <v>23.3229059477259</v>
      </c>
      <c r="F82" s="507">
        <v>39.603945649549303</v>
      </c>
      <c r="G82" s="507">
        <v>61.461867100407602</v>
      </c>
      <c r="H82" s="507">
        <v>65.6179615813749</v>
      </c>
      <c r="I82" s="507"/>
      <c r="J82" s="507"/>
      <c r="K82" s="507"/>
      <c r="L82" s="507"/>
      <c r="M82" s="507"/>
    </row>
    <row r="83" spans="2:13" ht="17">
      <c r="B83" s="505" t="s">
        <v>887</v>
      </c>
      <c r="C83" s="506">
        <v>0.237579202937171</v>
      </c>
      <c r="D83" s="506">
        <v>0.140452499196113</v>
      </c>
      <c r="E83" s="506">
        <v>0.287345013818809</v>
      </c>
      <c r="F83" s="506">
        <v>0.33334269662921401</v>
      </c>
      <c r="G83" s="506">
        <v>0.338274074074074</v>
      </c>
      <c r="H83" s="506">
        <v>0.364548496732026</v>
      </c>
      <c r="I83" s="506"/>
      <c r="J83" s="506"/>
      <c r="K83" s="506"/>
      <c r="L83" s="506"/>
      <c r="M83" s="506"/>
    </row>
    <row r="85" spans="2:13" ht="25.5" customHeight="1">
      <c r="B85" s="508" t="s">
        <v>880</v>
      </c>
      <c r="C85" s="509" t="s">
        <v>848</v>
      </c>
      <c r="D85" s="509" t="s">
        <v>848</v>
      </c>
      <c r="E85" s="509" t="s">
        <v>848</v>
      </c>
      <c r="F85" s="509" t="s">
        <v>848</v>
      </c>
      <c r="G85" s="509" t="s">
        <v>848</v>
      </c>
      <c r="H85" s="509" t="s">
        <v>848</v>
      </c>
      <c r="I85" s="509"/>
      <c r="J85" s="509"/>
      <c r="K85" s="509"/>
      <c r="L85" s="509"/>
      <c r="M85" s="509"/>
    </row>
    <row r="87" spans="2:13" ht="51.75" customHeight="1">
      <c r="B87" s="258" t="s">
        <v>881</v>
      </c>
      <c r="C87" s="510"/>
      <c r="D87" s="511" t="s">
        <v>882</v>
      </c>
      <c r="E87" s="511" t="s">
        <v>882</v>
      </c>
      <c r="F87" s="511" t="s">
        <v>882</v>
      </c>
      <c r="G87" s="511" t="s">
        <v>882</v>
      </c>
      <c r="H87" s="511" t="s">
        <v>882</v>
      </c>
      <c r="I87" s="511"/>
      <c r="J87" s="511"/>
      <c r="K87" s="511"/>
      <c r="L87" s="511"/>
      <c r="M87" s="511"/>
    </row>
    <row r="89" spans="2:13" ht="12.75" customHeight="1">
      <c r="B89" s="876" t="s">
        <v>883</v>
      </c>
      <c r="C89" s="876"/>
      <c r="D89" s="876"/>
      <c r="E89" s="876"/>
      <c r="F89" s="876"/>
    </row>
    <row r="90" spans="2:13">
      <c r="B90" s="876"/>
      <c r="C90" s="876"/>
      <c r="D90" s="876"/>
      <c r="E90" s="876"/>
      <c r="F90" s="876"/>
    </row>
  </sheetData>
  <mergeCells count="17">
    <mergeCell ref="B5:G5"/>
    <mergeCell ref="B6:B7"/>
    <mergeCell ref="C6:G6"/>
    <mergeCell ref="I26:J26"/>
    <mergeCell ref="I27:J27"/>
    <mergeCell ref="I28:J28"/>
    <mergeCell ref="E31:G31"/>
    <mergeCell ref="H31:I31"/>
    <mergeCell ref="E33:G33"/>
    <mergeCell ref="H33:I33"/>
    <mergeCell ref="B74:F75"/>
    <mergeCell ref="B89:F90"/>
    <mergeCell ref="E35:G35"/>
    <mergeCell ref="H35:I35"/>
    <mergeCell ref="N40:R41"/>
    <mergeCell ref="N42:R43"/>
    <mergeCell ref="N44:R45"/>
  </mergeCells>
  <conditionalFormatting sqref="D31">
    <cfRule type="cellIs" dxfId="411" priority="2" operator="equal">
      <formula>"D"</formula>
    </cfRule>
  </conditionalFormatting>
  <conditionalFormatting sqref="D33">
    <cfRule type="cellIs" dxfId="410" priority="3" operator="equal">
      <formula>"D"</formula>
    </cfRule>
  </conditionalFormatting>
  <conditionalFormatting sqref="H33:I33">
    <cfRule type="cellIs" dxfId="409" priority="4" operator="equal">
      <formula>"Sicuro"</formula>
    </cfRule>
    <cfRule type="cellIs" dxfId="408" priority="5" operator="equal">
      <formula>"Molto Sicuro"</formula>
    </cfRule>
    <cfRule type="cellIs" dxfId="407" priority="6" operator="equal">
      <formula>"Rischioso"</formula>
    </cfRule>
    <cfRule type="cellIs" dxfId="406" priority="7" operator="equal">
      <formula>"Molto Rischioso"</formula>
    </cfRule>
    <cfRule type="cellIs" dxfId="405" priority="8" operator="equal">
      <formula>"Insolvente"</formula>
    </cfRule>
  </conditionalFormatting>
  <conditionalFormatting sqref="D35">
    <cfRule type="cellIs" dxfId="404" priority="9" operator="equal">
      <formula>"D"</formula>
    </cfRule>
  </conditionalFormatting>
  <conditionalFormatting sqref="H31:I31">
    <cfRule type="cellIs" dxfId="403" priority="10" operator="equal">
      <formula>"Sicuro"</formula>
    </cfRule>
    <cfRule type="cellIs" dxfId="402" priority="11" operator="equal">
      <formula>"Molto Sicuro"</formula>
    </cfRule>
    <cfRule type="cellIs" dxfId="401" priority="12" operator="equal">
      <formula>"Rischioso"</formula>
    </cfRule>
    <cfRule type="cellIs" dxfId="400" priority="13" operator="equal">
      <formula>"Molto Rischioso"</formula>
    </cfRule>
    <cfRule type="cellIs" dxfId="399" priority="14" operator="equal">
      <formula>"Insolvente"</formula>
    </cfRule>
  </conditionalFormatting>
  <conditionalFormatting sqref="H35:I35">
    <cfRule type="cellIs" dxfId="398" priority="15" operator="equal">
      <formula>"Sicuro"</formula>
    </cfRule>
    <cfRule type="cellIs" dxfId="397" priority="16" operator="equal">
      <formula>"Molto Sicuro"</formula>
    </cfRule>
    <cfRule type="cellIs" dxfId="396" priority="17" operator="equal">
      <formula>"Rischioso"</formula>
    </cfRule>
    <cfRule type="cellIs" dxfId="395" priority="18" operator="equal">
      <formula>"Molto Rischioso"</formula>
    </cfRule>
    <cfRule type="cellIs" dxfId="394" priority="19" operator="equal">
      <formula>"Insolvente"</formula>
    </cfRule>
  </conditionalFormatting>
  <conditionalFormatting sqref="C40:D40 C42:D42 C44:D44 E17:L21 E40:L40 E42:L42 E44:L44 M40 M42 M44">
    <cfRule type="expression" dxfId="393" priority="20">
      <formula>LEN(TRIM(C40))=0</formula>
    </cfRule>
  </conditionalFormatting>
  <conditionalFormatting sqref="C39:M39 C47:M47 C64:M64 C79:M79">
    <cfRule type="expression" dxfId="392" priority="21">
      <formula>LEN(TRIM(C39))=0</formula>
    </cfRule>
  </conditionalFormatting>
  <conditionalFormatting sqref="C41:M41 C43:M43 C45:M45">
    <cfRule type="containsText" dxfId="391" priority="22" operator="containsText" text="Rischio nullo">
      <formula>NOT(ISERROR(SEARCH("Rischio nullo",C41)))</formula>
    </cfRule>
    <cfRule type="containsText" dxfId="390" priority="23" operator="containsText" text="Incertezza">
      <formula>NOT(ISERROR(SEARCH("Incertezza",C41)))</formula>
    </cfRule>
    <cfRule type="containsText" dxfId="389" priority="24" operator="containsText" text="Insolvenza">
      <formula>NOT(ISERROR(SEARCH("Insolvenza",C41)))</formula>
    </cfRule>
    <cfRule type="expression" dxfId="388" priority="25">
      <formula>LEN(TRIM(C41))=0</formula>
    </cfRule>
  </conditionalFormatting>
  <conditionalFormatting sqref="C70:M70">
    <cfRule type="expression" dxfId="387" priority="26">
      <formula>LEN(TRIM(C70))=0</formula>
    </cfRule>
  </conditionalFormatting>
  <conditionalFormatting sqref="D72:M72">
    <cfRule type="cellIs" dxfId="386" priority="27" operator="equal">
      <formula>"Operazione non ammissibile"</formula>
    </cfRule>
  </conditionalFormatting>
  <conditionalFormatting sqref="F72:M72">
    <cfRule type="expression" dxfId="385" priority="28">
      <formula>IF(AND(F72="",E72=""),1,0)</formula>
    </cfRule>
    <cfRule type="expression" dxfId="384" priority="29">
      <formula>IF(AND(F72="",E72&lt;&gt;""),1,0)</formula>
    </cfRule>
  </conditionalFormatting>
  <conditionalFormatting sqref="C85:M85">
    <cfRule type="expression" dxfId="383" priority="30">
      <formula>LEN(TRIM(C85))=0</formula>
    </cfRule>
  </conditionalFormatting>
  <conditionalFormatting sqref="D87:M87">
    <cfRule type="cellIs" dxfId="382" priority="31" operator="equal">
      <formula>"Operazione non ammissibile"</formula>
    </cfRule>
  </conditionalFormatting>
  <conditionalFormatting sqref="F87:M87">
    <cfRule type="expression" dxfId="381" priority="32">
      <formula>IF(AND(F87="",E87=""),1,0)</formula>
    </cfRule>
    <cfRule type="expression" dxfId="380" priority="33">
      <formula>IF(AND(F87="",E87&lt;&gt;""),1,0)</formula>
    </cfRule>
  </conditionalFormatting>
  <conditionalFormatting sqref="D31">
    <cfRule type="containsText" dxfId="379" priority="34" operator="containsText" text="A">
      <formula>NOT(ISERROR(SEARCH("A",D31)))</formula>
    </cfRule>
    <cfRule type="containsText" dxfId="378" priority="35" operator="containsText" text="B">
      <formula>NOT(ISERROR(SEARCH("B",D31)))</formula>
    </cfRule>
    <cfRule type="containsText" dxfId="377" priority="36" operator="containsText" text="C">
      <formula>NOT(ISERROR(SEARCH("C",D31)))</formula>
    </cfRule>
    <cfRule type="containsText" dxfId="376" priority="37" operator="containsText" text="E">
      <formula>NOT(ISERROR(SEARCH("E",D31)))</formula>
    </cfRule>
    <cfRule type="containsText" dxfId="375" priority="38" operator="containsText" text="F">
      <formula>NOT(ISERROR(SEARCH("F",D31)))</formula>
    </cfRule>
  </conditionalFormatting>
  <conditionalFormatting sqref="D33">
    <cfRule type="containsText" dxfId="374" priority="39" operator="containsText" text="A">
      <formula>NOT(ISERROR(SEARCH("A",D33)))</formula>
    </cfRule>
    <cfRule type="containsText" dxfId="373" priority="40" operator="containsText" text="B">
      <formula>NOT(ISERROR(SEARCH("B",D33)))</formula>
    </cfRule>
    <cfRule type="containsText" dxfId="372" priority="41" operator="containsText" text="C">
      <formula>NOT(ISERROR(SEARCH("C",D33)))</formula>
    </cfRule>
    <cfRule type="containsText" dxfId="371" priority="42" operator="containsText" text="E">
      <formula>NOT(ISERROR(SEARCH("E",D33)))</formula>
    </cfRule>
    <cfRule type="containsText" dxfId="370" priority="43" operator="containsText" text="F">
      <formula>NOT(ISERROR(SEARCH("F",D33)))</formula>
    </cfRule>
  </conditionalFormatting>
  <conditionalFormatting sqref="H33:I33">
    <cfRule type="containsText" dxfId="369" priority="44" operator="containsText" text="Very safe">
      <formula>NOT(ISERROR(SEARCH("Very safe",H33)))</formula>
    </cfRule>
    <cfRule type="containsText" dxfId="368" priority="45" operator="containsText" text="Safe">
      <formula>NOT(ISERROR(SEARCH("Safe",H33)))</formula>
    </cfRule>
    <cfRule type="containsText" dxfId="367" priority="46" operator="containsText" text="Moderate Risk">
      <formula>NOT(ISERROR(SEARCH("Moderate Risk",H33)))</formula>
    </cfRule>
    <cfRule type="containsText" dxfId="366" priority="47" operator="containsText" text="Insolvent">
      <formula>NOT(ISERROR(SEARCH("Insolvent",H33)))</formula>
    </cfRule>
    <cfRule type="containsText" dxfId="365" priority="48" operator="containsText" text="Very Risky">
      <formula>NOT(ISERROR(SEARCH("Very Risky",H33)))</formula>
    </cfRule>
    <cfRule type="containsText" dxfId="364" priority="49" operator="containsText" text="Risky">
      <formula>NOT(ISERROR(SEARCH("Risky",H33)))</formula>
    </cfRule>
  </conditionalFormatting>
  <conditionalFormatting sqref="D35">
    <cfRule type="containsText" dxfId="363" priority="50" operator="containsText" text="A">
      <formula>NOT(ISERROR(SEARCH("A",D35)))</formula>
    </cfRule>
    <cfRule type="containsText" dxfId="362" priority="51" operator="containsText" text="B">
      <formula>NOT(ISERROR(SEARCH("B",D35)))</formula>
    </cfRule>
    <cfRule type="containsText" dxfId="361" priority="52" operator="containsText" text="C">
      <formula>NOT(ISERROR(SEARCH("C",D35)))</formula>
    </cfRule>
    <cfRule type="containsText" dxfId="360" priority="53" operator="containsText" text="E">
      <formula>NOT(ISERROR(SEARCH("E",D35)))</formula>
    </cfRule>
    <cfRule type="containsText" dxfId="359" priority="54" operator="containsText" text="F">
      <formula>NOT(ISERROR(SEARCH("F",D35)))</formula>
    </cfRule>
  </conditionalFormatting>
  <conditionalFormatting sqref="C70:M70">
    <cfRule type="containsText" dxfId="358" priority="55" operator="containsText" text="C">
      <formula>NOT(ISERROR(SEARCH("C",C70)))</formula>
    </cfRule>
  </conditionalFormatting>
  <conditionalFormatting sqref="C70:M70">
    <cfRule type="containsText" dxfId="357" priority="56" operator="containsText" text="B">
      <formula>NOT(ISERROR(SEARCH("B",C70)))</formula>
    </cfRule>
    <cfRule type="containsText" dxfId="356" priority="57" operator="containsText" text="A">
      <formula>NOT(ISERROR(SEARCH("A",C70)))</formula>
    </cfRule>
  </conditionalFormatting>
  <conditionalFormatting sqref="H31:I31">
    <cfRule type="containsText" dxfId="355" priority="58" operator="containsText" text="Very safe">
      <formula>NOT(ISERROR(SEARCH("Very safe",H31)))</formula>
    </cfRule>
    <cfRule type="containsText" dxfId="354" priority="59" operator="containsText" text="Safe">
      <formula>NOT(ISERROR(SEARCH("Safe",H31)))</formula>
    </cfRule>
    <cfRule type="containsText" dxfId="353" priority="60" operator="containsText" text="Moderate Risk">
      <formula>NOT(ISERROR(SEARCH("Moderate Risk",H31)))</formula>
    </cfRule>
    <cfRule type="containsText" dxfId="352" priority="61" operator="containsText" text="Insolvent">
      <formula>NOT(ISERROR(SEARCH("Insolvent",H31)))</formula>
    </cfRule>
    <cfRule type="containsText" dxfId="351" priority="62" operator="containsText" text="Very Risky">
      <formula>NOT(ISERROR(SEARCH("Very Risky",H31)))</formula>
    </cfRule>
    <cfRule type="containsText" dxfId="350" priority="63" operator="containsText" text="Risky">
      <formula>NOT(ISERROR(SEARCH("Risky",H31)))</formula>
    </cfRule>
  </conditionalFormatting>
  <conditionalFormatting sqref="H35:I35">
    <cfRule type="containsText" dxfId="349" priority="64" operator="containsText" text="Very safe">
      <formula>NOT(ISERROR(SEARCH("Very safe",H35)))</formula>
    </cfRule>
    <cfRule type="containsText" dxfId="348" priority="65" operator="containsText" text="Safe">
      <formula>NOT(ISERROR(SEARCH("Safe",H35)))</formula>
    </cfRule>
    <cfRule type="containsText" dxfId="347" priority="66" operator="containsText" text="Moderate Risk">
      <formula>NOT(ISERROR(SEARCH("Moderate Risk",H35)))</formula>
    </cfRule>
    <cfRule type="containsText" dxfId="346" priority="67" operator="containsText" text="Insolvent">
      <formula>NOT(ISERROR(SEARCH("Insolvent",H35)))</formula>
    </cfRule>
    <cfRule type="containsText" dxfId="345" priority="68" operator="containsText" text="Very Risky">
      <formula>NOT(ISERROR(SEARCH("Very Risky",H35)))</formula>
    </cfRule>
    <cfRule type="containsText" dxfId="344" priority="69" operator="containsText" text="Risky">
      <formula>NOT(ISERROR(SEARCH("Risky",H35)))</formula>
    </cfRule>
  </conditionalFormatting>
  <conditionalFormatting sqref="C85:M85">
    <cfRule type="containsText" dxfId="343" priority="70" operator="containsText" text="C">
      <formula>NOT(ISERROR(SEARCH("C",C85)))</formula>
    </cfRule>
  </conditionalFormatting>
  <conditionalFormatting sqref="C85:M85">
    <cfRule type="containsText" dxfId="342" priority="71" operator="containsText" text="B">
      <formula>NOT(ISERROR(SEARCH("B",C85)))</formula>
    </cfRule>
    <cfRule type="containsText" dxfId="341" priority="72" operator="containsText" text="A">
      <formula>NOT(ISERROR(SEARCH("A",C85)))</formula>
    </cfRule>
  </conditionalFormatting>
  <pageMargins left="0.7" right="0.7" top="0.75" bottom="0.75" header="0.51180555555555496" footer="0.51180555555555496"/>
  <pageSetup paperSize="9" firstPageNumber="0" orientation="landscape"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pageSetUpPr fitToPage="1"/>
  </sheetPr>
  <dimension ref="A1:AMK118"/>
  <sheetViews>
    <sheetView showGridLines="0" topLeftCell="A94" zoomScale="85" zoomScaleNormal="85" workbookViewId="0">
      <selection activeCell="B212" sqref="B212"/>
    </sheetView>
  </sheetViews>
  <sheetFormatPr baseColWidth="10" defaultColWidth="8.83203125" defaultRowHeight="13"/>
  <cols>
    <col min="1" max="1" width="2.6640625" style="515" customWidth="1"/>
    <col min="2" max="2" width="50.6640625" style="515" customWidth="1"/>
    <col min="3" max="13" width="14.33203125" style="515" customWidth="1"/>
    <col min="14" max="14" width="123" style="516" customWidth="1"/>
    <col min="15" max="15" width="51.5" style="515" customWidth="1"/>
    <col min="16" max="26" width="14.33203125" style="515" customWidth="1"/>
    <col min="27" max="27" width="7.83203125" style="516" customWidth="1"/>
    <col min="28" max="28" width="9.5" style="515" customWidth="1"/>
    <col min="29" max="29" width="8.6640625" style="515" customWidth="1"/>
    <col min="30" max="30" width="18.33203125" style="515" customWidth="1"/>
    <col min="31" max="31" width="18" style="515" customWidth="1"/>
    <col min="32" max="32" width="8.83203125" style="515" customWidth="1"/>
    <col min="33" max="33" width="15.1640625" style="515" customWidth="1"/>
    <col min="34" max="34" width="14.83203125" style="515" customWidth="1"/>
    <col min="35" max="225" width="8.83203125" style="515" customWidth="1"/>
    <col min="226" max="226" width="3.83203125" style="515" customWidth="1"/>
    <col min="227" max="227" width="10.83203125" style="515" customWidth="1"/>
    <col min="228" max="228" width="17.33203125" style="515" customWidth="1"/>
    <col min="229" max="229" width="21.5" style="515" customWidth="1"/>
    <col min="230" max="230" width="22.83203125" style="515" customWidth="1"/>
    <col min="231" max="232" width="17.83203125" style="515" customWidth="1"/>
    <col min="233" max="233" width="39.5" style="515" customWidth="1"/>
    <col min="234" max="236" width="20.6640625" style="515" customWidth="1"/>
    <col min="237" max="237" width="18.1640625" style="515" customWidth="1"/>
    <col min="238" max="238" width="14.6640625" style="515" customWidth="1"/>
    <col min="239" max="481" width="8.83203125" style="515" customWidth="1"/>
    <col min="482" max="482" width="3.83203125" style="515" customWidth="1"/>
    <col min="483" max="483" width="10.83203125" style="515" customWidth="1"/>
    <col min="484" max="484" width="17.33203125" style="515" customWidth="1"/>
    <col min="485" max="485" width="21.5" style="515" customWidth="1"/>
    <col min="486" max="486" width="22.83203125" style="515" customWidth="1"/>
    <col min="487" max="488" width="17.83203125" style="515" customWidth="1"/>
    <col min="489" max="489" width="39.5" style="515" customWidth="1"/>
    <col min="490" max="492" width="20.6640625" style="515" customWidth="1"/>
    <col min="493" max="493" width="18.1640625" style="515" customWidth="1"/>
    <col min="494" max="494" width="14.6640625" style="515" customWidth="1"/>
    <col min="495" max="737" width="8.83203125" style="515" customWidth="1"/>
    <col min="738" max="738" width="3.83203125" style="515" customWidth="1"/>
    <col min="739" max="739" width="10.83203125" style="515" customWidth="1"/>
    <col min="740" max="740" width="17.33203125" style="515" customWidth="1"/>
    <col min="741" max="741" width="21.5" style="515" customWidth="1"/>
    <col min="742" max="742" width="22.83203125" style="515" customWidth="1"/>
    <col min="743" max="744" width="17.83203125" style="515" customWidth="1"/>
    <col min="745" max="745" width="39.5" style="515" customWidth="1"/>
    <col min="746" max="748" width="20.6640625" style="515" customWidth="1"/>
    <col min="749" max="749" width="18.1640625" style="515" customWidth="1"/>
    <col min="750" max="750" width="14.6640625" style="515" customWidth="1"/>
    <col min="751" max="993" width="8.83203125" style="515" customWidth="1"/>
    <col min="994" max="994" width="3.83203125" style="515" customWidth="1"/>
    <col min="995" max="995" width="10.83203125" style="515" customWidth="1"/>
    <col min="996" max="996" width="17.33203125" style="515" customWidth="1"/>
    <col min="997" max="997" width="21.5" style="515" customWidth="1"/>
    <col min="998" max="998" width="22.83203125" style="515" customWidth="1"/>
    <col min="999" max="1000" width="17.83203125" style="515" customWidth="1"/>
    <col min="1001" max="1001" width="39.5" style="515" customWidth="1"/>
    <col min="1002" max="1004" width="20.6640625" style="515" customWidth="1"/>
    <col min="1005" max="1005" width="18.1640625" style="515" customWidth="1"/>
    <col min="1006" max="1006" width="14.6640625" style="515" customWidth="1"/>
    <col min="1007" max="1025" width="8.83203125" style="515" customWidth="1"/>
  </cols>
  <sheetData>
    <row r="1" spans="2:34" ht="72.75" customHeight="1">
      <c r="B1" s="517" t="s">
        <v>888</v>
      </c>
    </row>
    <row r="2" spans="2:34" ht="46.5" customHeight="1">
      <c r="C2" s="518"/>
      <c r="D2" s="518"/>
      <c r="E2" s="518"/>
      <c r="F2" s="518"/>
      <c r="G2" s="518"/>
      <c r="H2" s="518"/>
      <c r="I2" s="518"/>
      <c r="J2" s="518"/>
      <c r="K2" s="518"/>
      <c r="L2" s="518"/>
      <c r="M2" s="518"/>
      <c r="N2" s="519"/>
      <c r="O2" s="519"/>
      <c r="P2" s="519"/>
      <c r="Q2" s="519"/>
      <c r="R2" s="519"/>
      <c r="S2" s="519"/>
      <c r="T2" s="519"/>
      <c r="U2" s="519"/>
      <c r="V2" s="519"/>
      <c r="W2" s="519"/>
      <c r="X2" s="519"/>
      <c r="Y2" s="519"/>
      <c r="Z2" s="519"/>
      <c r="AB2" s="516"/>
      <c r="AC2" s="516"/>
      <c r="AD2" s="516"/>
      <c r="AE2" s="516"/>
      <c r="AF2" s="516"/>
      <c r="AG2" s="516"/>
      <c r="AH2" s="516"/>
    </row>
    <row r="3" spans="2:34" ht="21.75" customHeight="1">
      <c r="N3" s="520" t="s">
        <v>889</v>
      </c>
      <c r="O3" s="516"/>
      <c r="P3" s="516"/>
      <c r="Q3" s="516"/>
      <c r="R3" s="516"/>
      <c r="S3" s="516"/>
      <c r="T3" s="516"/>
      <c r="U3" s="516"/>
      <c r="V3" s="516"/>
      <c r="W3" s="516"/>
      <c r="X3" s="516"/>
      <c r="Y3" s="516"/>
      <c r="Z3" s="516"/>
      <c r="AB3" s="516"/>
      <c r="AC3" s="516"/>
      <c r="AD3" s="516"/>
      <c r="AE3" s="516"/>
      <c r="AF3" s="516"/>
      <c r="AG3" s="516"/>
      <c r="AH3" s="516"/>
    </row>
    <row r="4" spans="2:34" ht="21.75" customHeight="1">
      <c r="C4" s="521"/>
      <c r="D4" s="521"/>
      <c r="E4" s="521"/>
      <c r="F4" s="521"/>
      <c r="G4" s="521"/>
      <c r="H4" s="521"/>
      <c r="I4" s="521"/>
      <c r="J4" s="521"/>
      <c r="K4" s="521"/>
      <c r="L4" s="521"/>
      <c r="M4" s="521"/>
      <c r="N4" s="521"/>
      <c r="O4" s="522"/>
      <c r="P4" s="522"/>
      <c r="Q4" s="522"/>
      <c r="R4" s="516"/>
      <c r="S4" s="516"/>
      <c r="T4" s="516"/>
      <c r="U4" s="516"/>
      <c r="V4" s="516"/>
      <c r="W4" s="516"/>
      <c r="X4" s="516"/>
      <c r="Y4" s="516"/>
      <c r="Z4" s="516"/>
      <c r="AB4" s="516"/>
      <c r="AC4" s="516"/>
      <c r="AD4" s="516"/>
      <c r="AE4" s="516"/>
      <c r="AF4" s="516"/>
      <c r="AG4" s="516"/>
      <c r="AH4" s="516"/>
    </row>
    <row r="5" spans="2:34" ht="24" customHeight="1">
      <c r="B5" s="892" t="s">
        <v>890</v>
      </c>
      <c r="C5" s="892"/>
      <c r="D5" s="892"/>
      <c r="E5" s="892"/>
      <c r="F5" s="523"/>
      <c r="G5" s="523"/>
      <c r="H5" s="523"/>
      <c r="I5" s="523"/>
      <c r="J5" s="523"/>
      <c r="K5" s="523"/>
      <c r="L5" s="523"/>
      <c r="M5" s="523"/>
      <c r="N5" s="524"/>
      <c r="O5" s="893" t="s">
        <v>891</v>
      </c>
      <c r="P5" s="893"/>
      <c r="Q5" s="893"/>
      <c r="R5" s="893"/>
      <c r="S5" s="523"/>
      <c r="T5" s="523"/>
      <c r="U5" s="523"/>
      <c r="V5" s="523"/>
      <c r="W5" s="523"/>
      <c r="X5" s="523"/>
      <c r="Y5" s="523"/>
      <c r="Z5" s="523"/>
      <c r="AA5" s="524"/>
      <c r="AD5" s="516"/>
      <c r="AE5" s="516"/>
      <c r="AF5" s="516"/>
      <c r="AG5" s="516"/>
    </row>
    <row r="6" spans="2:34" ht="16">
      <c r="B6" s="525"/>
      <c r="C6" s="525"/>
      <c r="D6" s="525"/>
      <c r="E6" s="525"/>
      <c r="F6" s="525"/>
      <c r="G6" s="525"/>
      <c r="H6" s="525"/>
      <c r="I6" s="525"/>
      <c r="J6" s="525"/>
      <c r="K6" s="525"/>
      <c r="L6" s="525"/>
      <c r="M6" s="525"/>
      <c r="N6" s="525"/>
      <c r="O6" s="525"/>
      <c r="P6" s="525"/>
      <c r="Q6" s="525"/>
      <c r="R6" s="525"/>
      <c r="S6" s="525"/>
      <c r="T6" s="525"/>
      <c r="U6" s="525"/>
      <c r="V6" s="525"/>
      <c r="W6" s="525"/>
      <c r="X6" s="525"/>
      <c r="Y6" s="525"/>
      <c r="Z6" s="525"/>
      <c r="AA6" s="525"/>
      <c r="AD6" s="516"/>
      <c r="AE6" s="516"/>
      <c r="AF6" s="516"/>
      <c r="AG6" s="516"/>
    </row>
    <row r="7" spans="2:34" ht="26.25" customHeight="1">
      <c r="B7" s="526" t="s">
        <v>892</v>
      </c>
      <c r="C7" s="527">
        <v>2019</v>
      </c>
      <c r="D7" s="527">
        <v>2020</v>
      </c>
      <c r="E7" s="527">
        <v>2021</v>
      </c>
      <c r="F7" s="527" t="s">
        <v>514</v>
      </c>
      <c r="G7" s="527" t="s">
        <v>515</v>
      </c>
      <c r="H7" s="527" t="s">
        <v>516</v>
      </c>
      <c r="I7" s="527"/>
      <c r="J7" s="527"/>
      <c r="K7" s="527"/>
      <c r="L7" s="527"/>
      <c r="M7" s="527"/>
      <c r="N7" s="528"/>
      <c r="O7" s="526" t="s">
        <v>893</v>
      </c>
      <c r="P7" s="527">
        <v>2019</v>
      </c>
      <c r="Q7" s="527">
        <v>2020</v>
      </c>
      <c r="R7" s="527">
        <v>2021</v>
      </c>
      <c r="S7" s="527" t="s">
        <v>514</v>
      </c>
      <c r="T7" s="527" t="s">
        <v>515</v>
      </c>
      <c r="U7" s="527" t="s">
        <v>516</v>
      </c>
      <c r="V7" s="527"/>
      <c r="W7" s="527"/>
      <c r="X7" s="527"/>
      <c r="Y7" s="527"/>
      <c r="Z7" s="527"/>
      <c r="AA7" s="528"/>
      <c r="AD7" s="519"/>
      <c r="AE7" s="519"/>
      <c r="AF7" s="519"/>
      <c r="AG7" s="519"/>
    </row>
    <row r="8" spans="2:34" ht="26.25" customHeight="1">
      <c r="B8" s="529" t="s">
        <v>894</v>
      </c>
      <c r="C8" s="530">
        <v>-8.7919695396330901E-3</v>
      </c>
      <c r="D8" s="530">
        <v>6.7989353980159706E-2</v>
      </c>
      <c r="E8" s="530">
        <v>0.12151325086494399</v>
      </c>
      <c r="F8" s="530">
        <v>0.35777650478533002</v>
      </c>
      <c r="G8" s="530">
        <v>0.40823097195604102</v>
      </c>
      <c r="H8" s="530">
        <v>0.37120198423079198</v>
      </c>
      <c r="I8" s="530"/>
      <c r="J8" s="530"/>
      <c r="K8" s="530"/>
      <c r="L8" s="530"/>
      <c r="M8" s="530"/>
      <c r="N8" s="531"/>
      <c r="O8" s="529" t="s">
        <v>895</v>
      </c>
      <c r="P8" s="532">
        <v>2.6368778380675</v>
      </c>
      <c r="Q8" s="532">
        <v>2.8738146753212099</v>
      </c>
      <c r="R8" s="532">
        <v>2.0500644226801499</v>
      </c>
      <c r="S8" s="532">
        <v>2.4644655295900901</v>
      </c>
      <c r="T8" s="532">
        <v>3.7586339694850599</v>
      </c>
      <c r="U8" s="532">
        <v>5.9958875864805403</v>
      </c>
      <c r="V8" s="532"/>
      <c r="W8" s="532"/>
      <c r="X8" s="532"/>
      <c r="Y8" s="532"/>
      <c r="Z8" s="532"/>
      <c r="AA8" s="531"/>
      <c r="AD8" s="519"/>
      <c r="AE8" s="519"/>
      <c r="AF8" s="519"/>
      <c r="AG8" s="519"/>
    </row>
    <row r="9" spans="2:34" ht="30" customHeight="1">
      <c r="B9" s="890" t="s">
        <v>896</v>
      </c>
      <c r="C9" s="890"/>
      <c r="D9" s="890"/>
      <c r="E9" s="890"/>
      <c r="F9" s="890"/>
      <c r="G9" s="890"/>
      <c r="H9" s="890"/>
      <c r="I9" s="533"/>
      <c r="J9" s="533"/>
      <c r="K9" s="533"/>
      <c r="L9" s="533"/>
      <c r="M9" s="533"/>
      <c r="N9" s="534"/>
      <c r="O9" s="890" t="s">
        <v>897</v>
      </c>
      <c r="P9" s="890"/>
      <c r="Q9" s="890"/>
      <c r="R9" s="890"/>
      <c r="S9" s="890"/>
      <c r="T9" s="890"/>
      <c r="U9" s="890"/>
      <c r="V9" s="533"/>
      <c r="W9" s="533"/>
      <c r="X9" s="533"/>
      <c r="Y9" s="533"/>
      <c r="Z9" s="533"/>
      <c r="AA9" s="534"/>
      <c r="AD9" s="519"/>
      <c r="AE9" s="519"/>
      <c r="AF9" s="519"/>
      <c r="AG9" s="519"/>
    </row>
    <row r="10" spans="2:34" ht="12.75" customHeight="1">
      <c r="B10" s="535" t="s">
        <v>898</v>
      </c>
      <c r="C10" s="884" t="s">
        <v>899</v>
      </c>
      <c r="D10" s="884"/>
      <c r="E10" s="884"/>
      <c r="F10" s="884"/>
      <c r="G10" s="884"/>
      <c r="H10" s="884"/>
      <c r="I10" s="536"/>
      <c r="J10" s="536"/>
      <c r="K10" s="536"/>
      <c r="L10" s="536"/>
      <c r="M10" s="536"/>
      <c r="N10" s="537"/>
      <c r="O10" s="535" t="s">
        <v>898</v>
      </c>
      <c r="P10" s="884" t="s">
        <v>899</v>
      </c>
      <c r="Q10" s="884"/>
      <c r="R10" s="884"/>
      <c r="S10" s="884"/>
      <c r="T10" s="884"/>
      <c r="U10" s="884"/>
      <c r="V10" s="536"/>
      <c r="W10" s="536"/>
      <c r="X10" s="536"/>
      <c r="Y10" s="536"/>
      <c r="Z10" s="536"/>
      <c r="AA10" s="537"/>
      <c r="AD10" s="538"/>
      <c r="AE10" s="538"/>
      <c r="AF10" s="538"/>
      <c r="AG10" s="538"/>
    </row>
    <row r="11" spans="2:34" ht="15" customHeight="1">
      <c r="B11" s="539" t="s">
        <v>900</v>
      </c>
      <c r="C11" s="888" t="s">
        <v>901</v>
      </c>
      <c r="D11" s="888"/>
      <c r="E11" s="888"/>
      <c r="F11" s="888"/>
      <c r="G11" s="888"/>
      <c r="H11" s="888"/>
      <c r="I11" s="539"/>
      <c r="J11" s="539"/>
      <c r="K11" s="539"/>
      <c r="L11" s="539"/>
      <c r="M11" s="539"/>
      <c r="N11" s="540"/>
      <c r="O11" s="541" t="s">
        <v>902</v>
      </c>
      <c r="P11" s="885" t="s">
        <v>901</v>
      </c>
      <c r="Q11" s="885"/>
      <c r="R11" s="885"/>
      <c r="S11" s="885"/>
      <c r="T11" s="885"/>
      <c r="U11" s="885"/>
      <c r="V11" s="541"/>
      <c r="W11" s="541"/>
      <c r="X11" s="541"/>
      <c r="Y11" s="541"/>
      <c r="Z11" s="541"/>
      <c r="AA11" s="540"/>
      <c r="AD11" s="519"/>
      <c r="AE11" s="519"/>
      <c r="AF11" s="519"/>
      <c r="AG11" s="519"/>
    </row>
    <row r="12" spans="2:34" ht="15" customHeight="1">
      <c r="B12" s="539" t="s">
        <v>903</v>
      </c>
      <c r="C12" s="888" t="s">
        <v>904</v>
      </c>
      <c r="D12" s="888"/>
      <c r="E12" s="888"/>
      <c r="F12" s="888"/>
      <c r="G12" s="888"/>
      <c r="H12" s="888"/>
      <c r="I12" s="539"/>
      <c r="J12" s="539"/>
      <c r="K12" s="539"/>
      <c r="L12" s="539"/>
      <c r="M12" s="539"/>
      <c r="N12" s="540"/>
      <c r="O12" s="541" t="s">
        <v>905</v>
      </c>
      <c r="P12" s="885" t="s">
        <v>906</v>
      </c>
      <c r="Q12" s="885"/>
      <c r="R12" s="885"/>
      <c r="S12" s="885"/>
      <c r="T12" s="885"/>
      <c r="U12" s="885"/>
      <c r="V12" s="541"/>
      <c r="W12" s="541"/>
      <c r="X12" s="541"/>
      <c r="Y12" s="541"/>
      <c r="Z12" s="541"/>
      <c r="AA12" s="540"/>
      <c r="AD12" s="519"/>
      <c r="AE12" s="519"/>
      <c r="AF12" s="519"/>
      <c r="AG12" s="519"/>
    </row>
    <row r="13" spans="2:34" ht="24" customHeight="1">
      <c r="B13" s="539" t="s">
        <v>907</v>
      </c>
      <c r="C13" s="888" t="s">
        <v>906</v>
      </c>
      <c r="D13" s="888"/>
      <c r="E13" s="888"/>
      <c r="F13" s="888"/>
      <c r="G13" s="888"/>
      <c r="H13" s="888"/>
      <c r="I13" s="539"/>
      <c r="J13" s="539"/>
      <c r="K13" s="539"/>
      <c r="L13" s="539"/>
      <c r="M13" s="539"/>
      <c r="N13" s="540"/>
      <c r="O13" s="516"/>
      <c r="P13" s="516"/>
      <c r="Q13" s="516"/>
      <c r="R13" s="516"/>
      <c r="S13" s="516"/>
      <c r="T13" s="516"/>
      <c r="U13" s="516"/>
      <c r="V13" s="516"/>
      <c r="W13" s="516"/>
      <c r="X13" s="516"/>
      <c r="Y13" s="516"/>
      <c r="Z13" s="516"/>
      <c r="AA13" s="540"/>
      <c r="AD13" s="516"/>
      <c r="AE13" s="516"/>
      <c r="AF13" s="516"/>
      <c r="AG13" s="516"/>
    </row>
    <row r="14" spans="2:34" ht="35.25" customHeight="1">
      <c r="B14" s="887" t="s">
        <v>908</v>
      </c>
      <c r="C14" s="887"/>
      <c r="D14" s="887"/>
      <c r="E14" s="887"/>
      <c r="F14" s="887"/>
      <c r="G14" s="887"/>
      <c r="H14" s="887"/>
      <c r="I14" s="542"/>
      <c r="J14" s="542"/>
      <c r="K14" s="542"/>
      <c r="L14" s="542"/>
      <c r="M14" s="542"/>
      <c r="N14" s="543"/>
      <c r="O14" s="887" t="s">
        <v>909</v>
      </c>
      <c r="P14" s="887"/>
      <c r="Q14" s="887"/>
      <c r="R14" s="887"/>
      <c r="S14" s="887"/>
      <c r="T14" s="887"/>
      <c r="U14" s="887"/>
      <c r="V14" s="542"/>
      <c r="W14" s="542"/>
      <c r="X14" s="542"/>
      <c r="Y14" s="542"/>
      <c r="Z14" s="542"/>
      <c r="AA14" s="543"/>
      <c r="AD14" s="894"/>
      <c r="AE14" s="894"/>
      <c r="AF14" s="894"/>
      <c r="AG14" s="894"/>
    </row>
    <row r="15" spans="2:34" ht="16">
      <c r="B15" s="525"/>
      <c r="C15" s="525"/>
      <c r="D15" s="525"/>
      <c r="E15" s="525"/>
      <c r="F15" s="525"/>
      <c r="G15" s="525"/>
      <c r="H15" s="525"/>
      <c r="I15" s="525"/>
      <c r="J15" s="525"/>
      <c r="K15" s="525"/>
      <c r="L15" s="525"/>
      <c r="M15" s="525"/>
      <c r="N15" s="525"/>
      <c r="O15" s="525"/>
      <c r="P15" s="525"/>
      <c r="Q15" s="525"/>
      <c r="R15" s="525"/>
      <c r="S15" s="525"/>
      <c r="T15" s="525"/>
      <c r="U15" s="525"/>
      <c r="V15" s="525"/>
      <c r="W15" s="525"/>
      <c r="X15" s="525"/>
      <c r="Y15" s="525"/>
      <c r="Z15" s="525"/>
      <c r="AA15" s="525"/>
      <c r="AD15" s="894"/>
      <c r="AE15" s="894"/>
      <c r="AF15" s="894"/>
      <c r="AG15" s="894"/>
    </row>
    <row r="16" spans="2:34" ht="27">
      <c r="B16" s="526" t="s">
        <v>910</v>
      </c>
      <c r="C16" s="527">
        <v>2019</v>
      </c>
      <c r="D16" s="527">
        <v>2020</v>
      </c>
      <c r="E16" s="527">
        <v>2021</v>
      </c>
      <c r="F16" s="527" t="s">
        <v>514</v>
      </c>
      <c r="G16" s="527" t="s">
        <v>515</v>
      </c>
      <c r="H16" s="527" t="s">
        <v>516</v>
      </c>
      <c r="I16" s="527"/>
      <c r="J16" s="527"/>
      <c r="K16" s="527"/>
      <c r="L16" s="527"/>
      <c r="M16" s="527"/>
      <c r="N16" s="528"/>
      <c r="O16" s="526" t="s">
        <v>911</v>
      </c>
      <c r="P16" s="527">
        <v>2019</v>
      </c>
      <c r="Q16" s="527">
        <v>2020</v>
      </c>
      <c r="R16" s="527">
        <v>2021</v>
      </c>
      <c r="S16" s="527" t="s">
        <v>514</v>
      </c>
      <c r="T16" s="527" t="s">
        <v>515</v>
      </c>
      <c r="U16" s="527" t="s">
        <v>516</v>
      </c>
      <c r="V16" s="527"/>
      <c r="W16" s="527"/>
      <c r="X16" s="527"/>
      <c r="Y16" s="527"/>
      <c r="Z16" s="527"/>
      <c r="AA16" s="528"/>
      <c r="AD16" s="894"/>
      <c r="AE16" s="894"/>
      <c r="AF16" s="894"/>
      <c r="AG16" s="894"/>
    </row>
    <row r="17" spans="2:34" ht="26.25" customHeight="1">
      <c r="B17" s="529" t="s">
        <v>912</v>
      </c>
      <c r="C17" s="530">
        <v>-4.26516827119603E-2</v>
      </c>
      <c r="D17" s="530">
        <v>-4.5620239980905697E-2</v>
      </c>
      <c r="E17" s="530">
        <v>4.3282013231929803E-2</v>
      </c>
      <c r="F17" s="530">
        <v>0.20891016770419299</v>
      </c>
      <c r="G17" s="530">
        <v>0.27051547460409803</v>
      </c>
      <c r="H17" s="530">
        <v>0.28204203922044802</v>
      </c>
      <c r="I17" s="530"/>
      <c r="J17" s="530"/>
      <c r="K17" s="530"/>
      <c r="L17" s="530"/>
      <c r="M17" s="530"/>
      <c r="N17" s="531"/>
      <c r="O17" s="529" t="s">
        <v>913</v>
      </c>
      <c r="P17" s="532">
        <v>0.25534002249360899</v>
      </c>
      <c r="Q17" s="532">
        <v>0.26903465185410202</v>
      </c>
      <c r="R17" s="532">
        <v>0.30628100900393801</v>
      </c>
      <c r="S17" s="532">
        <v>0.406540008447135</v>
      </c>
      <c r="T17" s="532">
        <v>0.468346020162621</v>
      </c>
      <c r="U17" s="532">
        <v>0.53808477102826002</v>
      </c>
      <c r="V17" s="532"/>
      <c r="W17" s="532"/>
      <c r="X17" s="532"/>
      <c r="Y17" s="532"/>
      <c r="Z17" s="532"/>
      <c r="AA17" s="531"/>
      <c r="AD17" s="544"/>
      <c r="AE17" s="545"/>
      <c r="AF17" s="546"/>
      <c r="AG17" s="546"/>
    </row>
    <row r="18" spans="2:34" ht="30" customHeight="1">
      <c r="B18" s="890" t="s">
        <v>914</v>
      </c>
      <c r="C18" s="890"/>
      <c r="D18" s="890"/>
      <c r="E18" s="890"/>
      <c r="F18" s="890"/>
      <c r="G18" s="890"/>
      <c r="H18" s="890"/>
      <c r="I18" s="533"/>
      <c r="J18" s="533"/>
      <c r="K18" s="533"/>
      <c r="L18" s="533"/>
      <c r="M18" s="533"/>
      <c r="N18" s="534"/>
      <c r="O18" s="890" t="s">
        <v>915</v>
      </c>
      <c r="P18" s="890"/>
      <c r="Q18" s="890"/>
      <c r="R18" s="890"/>
      <c r="S18" s="890"/>
      <c r="T18" s="890"/>
      <c r="U18" s="890"/>
      <c r="V18" s="533"/>
      <c r="W18" s="533"/>
      <c r="X18" s="533"/>
      <c r="Y18" s="533"/>
      <c r="Z18" s="533"/>
      <c r="AA18" s="534"/>
      <c r="AD18" s="547"/>
      <c r="AE18" s="545"/>
      <c r="AF18" s="548"/>
      <c r="AG18" s="545"/>
    </row>
    <row r="19" spans="2:34">
      <c r="B19" s="535" t="s">
        <v>898</v>
      </c>
      <c r="C19" s="884" t="s">
        <v>899</v>
      </c>
      <c r="D19" s="884"/>
      <c r="E19" s="884"/>
      <c r="F19" s="884"/>
      <c r="G19" s="884"/>
      <c r="H19" s="884"/>
      <c r="I19" s="536"/>
      <c r="J19" s="536"/>
      <c r="K19" s="536"/>
      <c r="L19" s="536"/>
      <c r="M19" s="536"/>
      <c r="N19" s="537"/>
      <c r="O19" s="535" t="s">
        <v>898</v>
      </c>
      <c r="P19" s="884" t="s">
        <v>899</v>
      </c>
      <c r="Q19" s="884"/>
      <c r="R19" s="884"/>
      <c r="S19" s="884"/>
      <c r="T19" s="884"/>
      <c r="U19" s="884"/>
      <c r="V19" s="536"/>
      <c r="W19" s="536"/>
      <c r="X19" s="536"/>
      <c r="Y19" s="536"/>
      <c r="Z19" s="536"/>
      <c r="AA19" s="537"/>
      <c r="AD19" s="547"/>
      <c r="AE19" s="545"/>
      <c r="AF19" s="548"/>
      <c r="AG19" s="545"/>
    </row>
    <row r="20" spans="2:34" ht="15" customHeight="1">
      <c r="B20" s="539" t="s">
        <v>916</v>
      </c>
      <c r="C20" s="888" t="s">
        <v>901</v>
      </c>
      <c r="D20" s="888"/>
      <c r="E20" s="888"/>
      <c r="F20" s="888"/>
      <c r="G20" s="888"/>
      <c r="H20" s="888"/>
      <c r="I20" s="539"/>
      <c r="J20" s="539"/>
      <c r="K20" s="539"/>
      <c r="L20" s="539"/>
      <c r="M20" s="539"/>
      <c r="N20" s="540"/>
      <c r="O20" s="549" t="s">
        <v>917</v>
      </c>
      <c r="P20" s="886" t="s">
        <v>918</v>
      </c>
      <c r="Q20" s="886"/>
      <c r="R20" s="886"/>
      <c r="S20" s="886"/>
      <c r="T20" s="886"/>
      <c r="U20" s="886"/>
      <c r="V20" s="549"/>
      <c r="W20" s="549"/>
      <c r="X20" s="549"/>
      <c r="Y20" s="549"/>
      <c r="Z20" s="549"/>
      <c r="AA20" s="540"/>
      <c r="AD20" s="547"/>
      <c r="AE20" s="545"/>
      <c r="AF20" s="548"/>
      <c r="AG20" s="545"/>
    </row>
    <row r="21" spans="2:34" ht="15" customHeight="1">
      <c r="B21" s="539" t="s">
        <v>919</v>
      </c>
      <c r="C21" s="888" t="s">
        <v>920</v>
      </c>
      <c r="D21" s="888"/>
      <c r="E21" s="888"/>
      <c r="F21" s="888"/>
      <c r="G21" s="888"/>
      <c r="H21" s="888"/>
      <c r="I21" s="539"/>
      <c r="J21" s="539"/>
      <c r="K21" s="539"/>
      <c r="L21" s="539"/>
      <c r="M21" s="539"/>
      <c r="N21" s="540"/>
      <c r="O21" s="549" t="s">
        <v>921</v>
      </c>
      <c r="P21" s="886" t="s">
        <v>922</v>
      </c>
      <c r="Q21" s="886"/>
      <c r="R21" s="886"/>
      <c r="S21" s="886"/>
      <c r="T21" s="886"/>
      <c r="U21" s="886"/>
      <c r="V21" s="549"/>
      <c r="W21" s="549"/>
      <c r="X21" s="549"/>
      <c r="Y21" s="549"/>
      <c r="Z21" s="549"/>
      <c r="AA21" s="540"/>
      <c r="AD21" s="516"/>
      <c r="AE21" s="516"/>
      <c r="AF21" s="516"/>
      <c r="AG21" s="516"/>
    </row>
    <row r="22" spans="2:34" ht="15" customHeight="1">
      <c r="B22" s="539" t="s">
        <v>923</v>
      </c>
      <c r="C22" s="888" t="s">
        <v>906</v>
      </c>
      <c r="D22" s="888"/>
      <c r="E22" s="888"/>
      <c r="F22" s="888"/>
      <c r="G22" s="888"/>
      <c r="H22" s="888"/>
      <c r="I22" s="539"/>
      <c r="J22" s="539"/>
      <c r="K22" s="539"/>
      <c r="L22" s="539"/>
      <c r="M22" s="539"/>
      <c r="N22" s="540"/>
      <c r="O22" s="549" t="s">
        <v>924</v>
      </c>
      <c r="P22" s="886" t="s">
        <v>925</v>
      </c>
      <c r="Q22" s="886"/>
      <c r="R22" s="886"/>
      <c r="S22" s="886"/>
      <c r="T22" s="886"/>
      <c r="U22" s="886"/>
      <c r="V22" s="549"/>
      <c r="W22" s="549"/>
      <c r="X22" s="549"/>
      <c r="Y22" s="549"/>
      <c r="Z22" s="549"/>
      <c r="AA22" s="540"/>
      <c r="AD22" s="516"/>
      <c r="AE22" s="516"/>
      <c r="AF22" s="516"/>
      <c r="AG22" s="516"/>
    </row>
    <row r="23" spans="2:34" ht="35.25" customHeight="1">
      <c r="B23" s="887" t="s">
        <v>926</v>
      </c>
      <c r="C23" s="887"/>
      <c r="D23" s="887"/>
      <c r="E23" s="887"/>
      <c r="F23" s="887"/>
      <c r="G23" s="887"/>
      <c r="H23" s="887"/>
      <c r="I23" s="542"/>
      <c r="J23" s="542"/>
      <c r="K23" s="542"/>
      <c r="L23" s="542"/>
      <c r="M23" s="542"/>
      <c r="N23" s="543"/>
      <c r="O23" s="887" t="s">
        <v>927</v>
      </c>
      <c r="P23" s="887"/>
      <c r="Q23" s="887"/>
      <c r="R23" s="887"/>
      <c r="S23" s="887"/>
      <c r="T23" s="887"/>
      <c r="U23" s="887"/>
      <c r="V23" s="542"/>
      <c r="W23" s="542"/>
      <c r="X23" s="542"/>
      <c r="Y23" s="542"/>
      <c r="Z23" s="542"/>
      <c r="AA23" s="543"/>
      <c r="AD23" s="516"/>
      <c r="AE23" s="516"/>
      <c r="AF23" s="516"/>
      <c r="AG23" s="516"/>
    </row>
    <row r="24" spans="2:34" ht="16.5" customHeight="1">
      <c r="B24" s="550"/>
      <c r="C24" s="550"/>
      <c r="D24" s="550"/>
      <c r="E24" s="550"/>
      <c r="F24" s="550"/>
      <c r="G24" s="550"/>
      <c r="H24" s="550"/>
      <c r="I24" s="550"/>
      <c r="J24" s="550"/>
      <c r="K24" s="550"/>
      <c r="L24" s="550"/>
      <c r="M24" s="550"/>
      <c r="N24" s="525"/>
      <c r="O24" s="525"/>
      <c r="P24" s="525"/>
      <c r="Q24" s="525"/>
      <c r="R24" s="525"/>
      <c r="S24" s="525"/>
      <c r="T24" s="525"/>
      <c r="U24" s="525"/>
      <c r="V24" s="525"/>
      <c r="W24" s="525"/>
      <c r="X24" s="525"/>
      <c r="Y24" s="525"/>
      <c r="Z24" s="525"/>
      <c r="AA24" s="525"/>
      <c r="AD24" s="551"/>
      <c r="AE24" s="551"/>
      <c r="AF24" s="551"/>
      <c r="AG24" s="551"/>
    </row>
    <row r="25" spans="2:34" ht="27">
      <c r="B25" s="526" t="s">
        <v>928</v>
      </c>
      <c r="C25" s="527">
        <v>2019</v>
      </c>
      <c r="D25" s="527">
        <v>2020</v>
      </c>
      <c r="E25" s="527">
        <v>2021</v>
      </c>
      <c r="F25" s="527" t="s">
        <v>514</v>
      </c>
      <c r="G25" s="527" t="s">
        <v>515</v>
      </c>
      <c r="H25" s="527" t="s">
        <v>516</v>
      </c>
      <c r="I25" s="527"/>
      <c r="J25" s="527"/>
      <c r="K25" s="527"/>
      <c r="L25" s="527"/>
      <c r="M25" s="527"/>
      <c r="N25" s="528"/>
      <c r="O25" s="526" t="s">
        <v>929</v>
      </c>
      <c r="P25" s="527">
        <v>2019</v>
      </c>
      <c r="Q25" s="527">
        <v>2020</v>
      </c>
      <c r="R25" s="527">
        <v>2021</v>
      </c>
      <c r="S25" s="527" t="s">
        <v>514</v>
      </c>
      <c r="T25" s="527" t="s">
        <v>515</v>
      </c>
      <c r="U25" s="527" t="s">
        <v>516</v>
      </c>
      <c r="V25" s="527"/>
      <c r="W25" s="527"/>
      <c r="X25" s="527"/>
      <c r="Y25" s="527"/>
      <c r="Z25" s="527"/>
      <c r="AA25" s="528"/>
      <c r="AD25" s="551"/>
      <c r="AE25" s="551"/>
      <c r="AF25" s="551"/>
      <c r="AG25" s="551"/>
    </row>
    <row r="26" spans="2:34" ht="26.25" customHeight="1">
      <c r="B26" s="529" t="s">
        <v>930</v>
      </c>
      <c r="C26" s="552">
        <v>-0.142883579084503</v>
      </c>
      <c r="D26" s="552">
        <v>-9.3898495837650503E-2</v>
      </c>
      <c r="E26" s="552">
        <v>0.10294378660716499</v>
      </c>
      <c r="F26" s="552">
        <v>0.25829662921348301</v>
      </c>
      <c r="G26" s="552">
        <v>0.29403501683501698</v>
      </c>
      <c r="H26" s="552">
        <v>0.329496470588235</v>
      </c>
      <c r="I26" s="552"/>
      <c r="J26" s="552"/>
      <c r="K26" s="552"/>
      <c r="L26" s="552"/>
      <c r="M26" s="552"/>
      <c r="N26" s="553"/>
      <c r="O26" s="529" t="s">
        <v>931</v>
      </c>
      <c r="P26" s="554">
        <v>1.7393129110418799</v>
      </c>
      <c r="Q26" s="554">
        <v>2.32030808936205</v>
      </c>
      <c r="R26" s="554">
        <v>1.75762090065506</v>
      </c>
      <c r="S26" s="554">
        <v>1.0641934084884199</v>
      </c>
      <c r="T26" s="554">
        <v>0.55703460208291899</v>
      </c>
      <c r="U26" s="554">
        <v>0.43209358710539297</v>
      </c>
      <c r="V26" s="554"/>
      <c r="W26" s="554"/>
      <c r="X26" s="554"/>
      <c r="Y26" s="554"/>
      <c r="Z26" s="554"/>
      <c r="AA26" s="553"/>
      <c r="AD26" s="551"/>
      <c r="AE26" s="551"/>
      <c r="AF26" s="551"/>
      <c r="AG26" s="551"/>
    </row>
    <row r="27" spans="2:34" ht="30" customHeight="1">
      <c r="B27" s="890" t="s">
        <v>932</v>
      </c>
      <c r="C27" s="890"/>
      <c r="D27" s="890"/>
      <c r="E27" s="890"/>
      <c r="F27" s="890"/>
      <c r="G27" s="890"/>
      <c r="H27" s="890"/>
      <c r="I27" s="533"/>
      <c r="J27" s="533"/>
      <c r="K27" s="533"/>
      <c r="L27" s="533"/>
      <c r="M27" s="533"/>
      <c r="N27" s="534"/>
      <c r="O27" s="890" t="s">
        <v>933</v>
      </c>
      <c r="P27" s="890"/>
      <c r="Q27" s="890"/>
      <c r="R27" s="890"/>
      <c r="S27" s="890"/>
      <c r="T27" s="890"/>
      <c r="U27" s="890"/>
      <c r="V27" s="533"/>
      <c r="W27" s="533"/>
      <c r="X27" s="533"/>
      <c r="Y27" s="533"/>
      <c r="Z27" s="533"/>
      <c r="AA27" s="534"/>
      <c r="AD27" s="551"/>
      <c r="AE27" s="551"/>
      <c r="AF27" s="551"/>
      <c r="AG27" s="551"/>
    </row>
    <row r="28" spans="2:34">
      <c r="B28" s="535" t="s">
        <v>898</v>
      </c>
      <c r="C28" s="884" t="s">
        <v>899</v>
      </c>
      <c r="D28" s="884"/>
      <c r="E28" s="884"/>
      <c r="F28" s="884"/>
      <c r="G28" s="884"/>
      <c r="H28" s="884"/>
      <c r="I28" s="536"/>
      <c r="J28" s="536"/>
      <c r="K28" s="536"/>
      <c r="L28" s="536"/>
      <c r="M28" s="536"/>
      <c r="N28" s="537"/>
      <c r="O28" s="535" t="s">
        <v>898</v>
      </c>
      <c r="P28" s="884" t="s">
        <v>899</v>
      </c>
      <c r="Q28" s="884"/>
      <c r="R28" s="884"/>
      <c r="S28" s="884"/>
      <c r="T28" s="884"/>
      <c r="U28" s="884"/>
      <c r="V28" s="536"/>
      <c r="W28" s="536"/>
      <c r="X28" s="536"/>
      <c r="Y28" s="536"/>
      <c r="Z28" s="536"/>
      <c r="AA28" s="537"/>
      <c r="AH28" s="551"/>
    </row>
    <row r="29" spans="2:34" ht="15" customHeight="1">
      <c r="B29" s="539" t="s">
        <v>934</v>
      </c>
      <c r="C29" s="888" t="s">
        <v>935</v>
      </c>
      <c r="D29" s="888"/>
      <c r="E29" s="888"/>
      <c r="F29" s="888"/>
      <c r="G29" s="888"/>
      <c r="H29" s="888"/>
      <c r="I29" s="539"/>
      <c r="J29" s="539"/>
      <c r="K29" s="539"/>
      <c r="L29" s="539"/>
      <c r="M29" s="539"/>
      <c r="N29" s="540"/>
      <c r="O29" s="549" t="s">
        <v>936</v>
      </c>
      <c r="P29" s="886" t="s">
        <v>937</v>
      </c>
      <c r="Q29" s="886"/>
      <c r="R29" s="886"/>
      <c r="S29" s="886"/>
      <c r="T29" s="886"/>
      <c r="U29" s="886"/>
      <c r="V29" s="549"/>
      <c r="W29" s="549"/>
      <c r="X29" s="549"/>
      <c r="Y29" s="549"/>
      <c r="Z29" s="549"/>
      <c r="AA29" s="540"/>
    </row>
    <row r="30" spans="2:34" ht="15" customHeight="1">
      <c r="B30" s="539" t="s">
        <v>938</v>
      </c>
      <c r="C30" s="888" t="s">
        <v>939</v>
      </c>
      <c r="D30" s="888"/>
      <c r="E30" s="888"/>
      <c r="F30" s="888"/>
      <c r="G30" s="888"/>
      <c r="H30" s="888"/>
      <c r="I30" s="539"/>
      <c r="J30" s="539"/>
      <c r="K30" s="539"/>
      <c r="L30" s="539"/>
      <c r="M30" s="539"/>
      <c r="N30" s="540"/>
      <c r="O30" s="549" t="s">
        <v>940</v>
      </c>
      <c r="P30" s="886" t="s">
        <v>941</v>
      </c>
      <c r="Q30" s="886"/>
      <c r="R30" s="886"/>
      <c r="S30" s="886"/>
      <c r="T30" s="886"/>
      <c r="U30" s="886"/>
      <c r="V30" s="549"/>
      <c r="W30" s="549"/>
      <c r="X30" s="549"/>
      <c r="Y30" s="549"/>
      <c r="Z30" s="549"/>
      <c r="AA30" s="540"/>
    </row>
    <row r="31" spans="2:34" ht="15" customHeight="1">
      <c r="B31" s="539" t="s">
        <v>942</v>
      </c>
      <c r="C31" s="888" t="s">
        <v>943</v>
      </c>
      <c r="D31" s="888"/>
      <c r="E31" s="888"/>
      <c r="F31" s="888"/>
      <c r="G31" s="888"/>
      <c r="H31" s="888"/>
      <c r="I31" s="539"/>
      <c r="J31" s="539"/>
      <c r="K31" s="539"/>
      <c r="L31" s="539"/>
      <c r="M31" s="539"/>
      <c r="N31" s="540"/>
      <c r="O31" s="549" t="s">
        <v>944</v>
      </c>
      <c r="P31" s="886" t="s">
        <v>945</v>
      </c>
      <c r="Q31" s="886"/>
      <c r="R31" s="886"/>
      <c r="S31" s="886"/>
      <c r="T31" s="886"/>
      <c r="U31" s="886"/>
      <c r="V31" s="549"/>
      <c r="W31" s="549"/>
      <c r="X31" s="549"/>
      <c r="Y31" s="549"/>
      <c r="Z31" s="549"/>
      <c r="AA31" s="540"/>
    </row>
    <row r="32" spans="2:34" ht="15" customHeight="1">
      <c r="B32" s="539" t="s">
        <v>946</v>
      </c>
      <c r="C32" s="888" t="s">
        <v>947</v>
      </c>
      <c r="D32" s="888"/>
      <c r="E32" s="888"/>
      <c r="F32" s="888"/>
      <c r="G32" s="888"/>
      <c r="H32" s="888"/>
      <c r="I32" s="539"/>
      <c r="J32" s="539"/>
      <c r="K32" s="539"/>
      <c r="L32" s="539"/>
      <c r="M32" s="539"/>
      <c r="N32" s="540"/>
      <c r="O32" s="549" t="s">
        <v>948</v>
      </c>
      <c r="P32" s="886" t="s">
        <v>949</v>
      </c>
      <c r="Q32" s="886"/>
      <c r="R32" s="886"/>
      <c r="S32" s="886"/>
      <c r="T32" s="886"/>
      <c r="U32" s="886"/>
      <c r="V32" s="549"/>
      <c r="W32" s="549"/>
      <c r="X32" s="549"/>
      <c r="Y32" s="549"/>
      <c r="Z32" s="549"/>
      <c r="AA32" s="540"/>
    </row>
    <row r="33" spans="2:27" ht="34.5" customHeight="1">
      <c r="B33" s="887" t="s">
        <v>950</v>
      </c>
      <c r="C33" s="887"/>
      <c r="D33" s="887"/>
      <c r="E33" s="887"/>
      <c r="F33" s="887"/>
      <c r="G33" s="887"/>
      <c r="H33" s="887"/>
      <c r="I33" s="542"/>
      <c r="J33" s="542"/>
      <c r="K33" s="542"/>
      <c r="L33" s="542"/>
      <c r="M33" s="542"/>
      <c r="N33" s="543"/>
      <c r="O33" s="887" t="s">
        <v>951</v>
      </c>
      <c r="P33" s="887"/>
      <c r="Q33" s="887"/>
      <c r="R33" s="887"/>
      <c r="S33" s="887"/>
      <c r="T33" s="887"/>
      <c r="U33" s="887"/>
      <c r="V33" s="542"/>
      <c r="W33" s="542"/>
      <c r="X33" s="542"/>
      <c r="Y33" s="542"/>
      <c r="Z33" s="542"/>
      <c r="AA33" s="543"/>
    </row>
    <row r="34" spans="2:27" ht="16">
      <c r="B34" s="525"/>
      <c r="C34" s="525"/>
      <c r="D34" s="525"/>
      <c r="E34" s="525"/>
      <c r="F34" s="525"/>
      <c r="G34" s="525"/>
      <c r="H34" s="525"/>
      <c r="I34" s="525"/>
      <c r="J34" s="525"/>
      <c r="K34" s="525"/>
      <c r="L34" s="525"/>
      <c r="M34" s="525"/>
      <c r="N34" s="525"/>
      <c r="O34" s="525"/>
      <c r="P34" s="525"/>
      <c r="Q34" s="525"/>
      <c r="R34" s="525"/>
      <c r="S34" s="525"/>
      <c r="T34" s="525"/>
      <c r="U34" s="525"/>
      <c r="V34" s="525"/>
      <c r="W34" s="525"/>
      <c r="X34" s="525"/>
      <c r="Y34" s="525"/>
      <c r="Z34" s="525"/>
      <c r="AA34" s="525"/>
    </row>
    <row r="35" spans="2:27" ht="26.25" customHeight="1">
      <c r="B35" s="526" t="s">
        <v>952</v>
      </c>
      <c r="C35" s="527">
        <v>2019</v>
      </c>
      <c r="D35" s="527">
        <v>2020</v>
      </c>
      <c r="E35" s="527">
        <v>2021</v>
      </c>
      <c r="F35" s="527" t="s">
        <v>514</v>
      </c>
      <c r="G35" s="527" t="s">
        <v>515</v>
      </c>
      <c r="H35" s="527" t="s">
        <v>516</v>
      </c>
      <c r="I35" s="527"/>
      <c r="J35" s="527"/>
      <c r="K35" s="527"/>
      <c r="L35" s="527"/>
      <c r="M35" s="527"/>
      <c r="N35" s="528"/>
      <c r="O35" s="526" t="s">
        <v>953</v>
      </c>
      <c r="P35" s="527">
        <v>2019</v>
      </c>
      <c r="Q35" s="527">
        <v>2020</v>
      </c>
      <c r="R35" s="527">
        <v>2021</v>
      </c>
      <c r="S35" s="527" t="s">
        <v>514</v>
      </c>
      <c r="T35" s="527" t="s">
        <v>515</v>
      </c>
      <c r="U35" s="527" t="s">
        <v>516</v>
      </c>
      <c r="V35" s="527"/>
      <c r="W35" s="527"/>
      <c r="X35" s="527"/>
      <c r="Y35" s="527"/>
      <c r="Z35" s="527"/>
      <c r="AA35" s="528"/>
    </row>
    <row r="36" spans="2:27" ht="26.25" customHeight="1">
      <c r="B36" s="529" t="s">
        <v>954</v>
      </c>
      <c r="C36" s="555">
        <v>0.67213612278912405</v>
      </c>
      <c r="D36" s="555">
        <v>0.77829645979248896</v>
      </c>
      <c r="E36" s="555">
        <v>0.78101978739246902</v>
      </c>
      <c r="F36" s="555">
        <v>1.8694634669328001</v>
      </c>
      <c r="G36" s="555">
        <v>3.5265013293241898</v>
      </c>
      <c r="H36" s="555">
        <v>3.6815826742758002</v>
      </c>
      <c r="I36" s="555"/>
      <c r="J36" s="555"/>
      <c r="K36" s="555"/>
      <c r="L36" s="555"/>
      <c r="M36" s="555"/>
      <c r="N36" s="556"/>
      <c r="O36" s="529" t="s">
        <v>955</v>
      </c>
      <c r="P36" s="555">
        <v>0.73931291104188301</v>
      </c>
      <c r="Q36" s="555">
        <v>1.32030808936205</v>
      </c>
      <c r="R36" s="555">
        <v>0.75762090065506005</v>
      </c>
      <c r="S36" s="555">
        <v>6.4193408488423698E-2</v>
      </c>
      <c r="T36" s="555" t="s">
        <v>956</v>
      </c>
      <c r="U36" s="555" t="s">
        <v>956</v>
      </c>
      <c r="V36" s="555"/>
      <c r="W36" s="555"/>
      <c r="X36" s="555"/>
      <c r="Y36" s="555"/>
      <c r="Z36" s="555"/>
      <c r="AA36" s="556"/>
    </row>
    <row r="37" spans="2:27" ht="30" customHeight="1">
      <c r="B37" s="890" t="s">
        <v>957</v>
      </c>
      <c r="C37" s="890"/>
      <c r="D37" s="890"/>
      <c r="E37" s="890"/>
      <c r="F37" s="890"/>
      <c r="G37" s="890"/>
      <c r="H37" s="890"/>
      <c r="I37" s="533"/>
      <c r="J37" s="533"/>
      <c r="K37" s="533"/>
      <c r="L37" s="533"/>
      <c r="M37" s="533"/>
      <c r="N37" s="534"/>
      <c r="O37" s="890" t="s">
        <v>958</v>
      </c>
      <c r="P37" s="890"/>
      <c r="Q37" s="890"/>
      <c r="R37" s="890"/>
      <c r="S37" s="890"/>
      <c r="T37" s="890"/>
      <c r="U37" s="890"/>
      <c r="V37" s="533"/>
      <c r="W37" s="533"/>
      <c r="X37" s="533"/>
      <c r="Y37" s="533"/>
      <c r="Z37" s="533"/>
      <c r="AA37" s="534"/>
    </row>
    <row r="38" spans="2:27">
      <c r="B38" s="535" t="s">
        <v>898</v>
      </c>
      <c r="C38" s="884" t="s">
        <v>899</v>
      </c>
      <c r="D38" s="884"/>
      <c r="E38" s="884"/>
      <c r="F38" s="884"/>
      <c r="G38" s="884"/>
      <c r="H38" s="884"/>
      <c r="I38" s="536"/>
      <c r="J38" s="536"/>
      <c r="K38" s="536"/>
      <c r="L38" s="536"/>
      <c r="M38" s="536"/>
      <c r="N38" s="537"/>
      <c r="O38" s="535" t="s">
        <v>898</v>
      </c>
      <c r="P38" s="884" t="s">
        <v>899</v>
      </c>
      <c r="Q38" s="884"/>
      <c r="R38" s="884"/>
      <c r="S38" s="884"/>
      <c r="T38" s="884"/>
      <c r="U38" s="884"/>
      <c r="V38" s="536"/>
      <c r="W38" s="536"/>
      <c r="X38" s="536"/>
      <c r="Y38" s="536"/>
      <c r="Z38" s="536"/>
      <c r="AA38" s="537"/>
    </row>
    <row r="39" spans="2:27" ht="15" customHeight="1">
      <c r="B39" s="539" t="s">
        <v>959</v>
      </c>
      <c r="C39" s="888" t="s">
        <v>960</v>
      </c>
      <c r="D39" s="888"/>
      <c r="E39" s="888"/>
      <c r="F39" s="888"/>
      <c r="G39" s="888"/>
      <c r="H39" s="888"/>
      <c r="I39" s="539"/>
      <c r="J39" s="539"/>
      <c r="K39" s="539"/>
      <c r="L39" s="539"/>
      <c r="M39" s="539"/>
      <c r="N39" s="540"/>
      <c r="O39" s="549" t="s">
        <v>961</v>
      </c>
      <c r="P39" s="886" t="s">
        <v>962</v>
      </c>
      <c r="Q39" s="886"/>
      <c r="R39" s="886"/>
      <c r="S39" s="886"/>
      <c r="T39" s="886"/>
      <c r="U39" s="886"/>
      <c r="V39" s="549"/>
      <c r="W39" s="549"/>
      <c r="X39" s="549"/>
      <c r="Y39" s="549"/>
      <c r="Z39" s="549"/>
      <c r="AA39" s="540"/>
    </row>
    <row r="40" spans="2:27" ht="15" customHeight="1">
      <c r="B40" s="539" t="s">
        <v>963</v>
      </c>
      <c r="C40" s="888" t="s">
        <v>964</v>
      </c>
      <c r="D40" s="888"/>
      <c r="E40" s="888"/>
      <c r="F40" s="888"/>
      <c r="G40" s="888"/>
      <c r="H40" s="888"/>
      <c r="I40" s="539"/>
      <c r="J40" s="539"/>
      <c r="K40" s="539"/>
      <c r="L40" s="539"/>
      <c r="M40" s="539"/>
      <c r="N40" s="540"/>
      <c r="O40" s="549" t="s">
        <v>965</v>
      </c>
      <c r="P40" s="886" t="s">
        <v>966</v>
      </c>
      <c r="Q40" s="886"/>
      <c r="R40" s="886"/>
      <c r="S40" s="886"/>
      <c r="T40" s="886"/>
      <c r="U40" s="886"/>
      <c r="V40" s="549"/>
      <c r="W40" s="549"/>
      <c r="X40" s="549"/>
      <c r="Y40" s="549"/>
      <c r="Z40" s="549"/>
      <c r="AA40" s="540"/>
    </row>
    <row r="41" spans="2:27" ht="15" customHeight="1">
      <c r="B41" s="539" t="s">
        <v>967</v>
      </c>
      <c r="C41" s="888" t="s">
        <v>968</v>
      </c>
      <c r="D41" s="888"/>
      <c r="E41" s="888"/>
      <c r="F41" s="888"/>
      <c r="G41" s="888"/>
      <c r="H41" s="888"/>
      <c r="I41" s="539"/>
      <c r="J41" s="539"/>
      <c r="K41" s="539"/>
      <c r="L41" s="539"/>
      <c r="M41" s="539"/>
      <c r="N41" s="540"/>
      <c r="O41" s="549" t="s">
        <v>969</v>
      </c>
      <c r="P41" s="886" t="s">
        <v>970</v>
      </c>
      <c r="Q41" s="886"/>
      <c r="R41" s="886"/>
      <c r="S41" s="886"/>
      <c r="T41" s="886"/>
      <c r="U41" s="886"/>
      <c r="V41" s="549"/>
      <c r="W41" s="549"/>
      <c r="X41" s="549"/>
      <c r="Y41" s="549"/>
      <c r="Z41" s="549"/>
      <c r="AA41" s="540"/>
    </row>
    <row r="42" spans="2:27" ht="15" customHeight="1">
      <c r="B42" s="539" t="s">
        <v>971</v>
      </c>
      <c r="C42" s="888" t="s">
        <v>972</v>
      </c>
      <c r="D42" s="888"/>
      <c r="E42" s="888"/>
      <c r="F42" s="888"/>
      <c r="G42" s="888"/>
      <c r="H42" s="888"/>
      <c r="I42" s="539"/>
      <c r="J42" s="539"/>
      <c r="K42" s="539"/>
      <c r="L42" s="539"/>
      <c r="M42" s="539"/>
      <c r="N42" s="540"/>
      <c r="O42" s="557"/>
      <c r="P42" s="557"/>
      <c r="Q42" s="557"/>
      <c r="R42" s="557"/>
      <c r="S42" s="557"/>
      <c r="T42" s="557"/>
      <c r="U42" s="557"/>
      <c r="V42" s="557"/>
      <c r="W42" s="557"/>
      <c r="X42" s="557"/>
      <c r="Y42" s="557"/>
      <c r="Z42" s="557"/>
      <c r="AA42" s="540"/>
    </row>
    <row r="43" spans="2:27" ht="34.5" customHeight="1">
      <c r="B43" s="887" t="s">
        <v>973</v>
      </c>
      <c r="C43" s="887"/>
      <c r="D43" s="887"/>
      <c r="E43" s="887"/>
      <c r="F43" s="887"/>
      <c r="G43" s="887"/>
      <c r="H43" s="887"/>
      <c r="I43" s="542"/>
      <c r="J43" s="542"/>
      <c r="K43" s="542"/>
      <c r="L43" s="542"/>
      <c r="M43" s="542"/>
      <c r="N43" s="543"/>
      <c r="O43" s="889" t="s">
        <v>974</v>
      </c>
      <c r="P43" s="889"/>
      <c r="Q43" s="889"/>
      <c r="R43" s="889"/>
      <c r="S43" s="889"/>
      <c r="T43" s="889"/>
      <c r="U43" s="889"/>
      <c r="V43" s="558"/>
      <c r="W43" s="558"/>
      <c r="X43" s="558"/>
      <c r="Y43" s="558"/>
      <c r="Z43" s="558"/>
      <c r="AA43" s="543"/>
    </row>
    <row r="44" spans="2:27" ht="17">
      <c r="B44" s="525"/>
      <c r="C44" s="525"/>
      <c r="D44" s="525"/>
      <c r="E44" s="525"/>
      <c r="F44" s="525"/>
      <c r="G44" s="525"/>
      <c r="H44" s="525"/>
      <c r="I44" s="525"/>
      <c r="J44" s="525"/>
      <c r="K44" s="525"/>
      <c r="L44" s="525"/>
      <c r="M44" s="525"/>
      <c r="N44" s="525"/>
      <c r="O44" s="559" t="s">
        <v>975</v>
      </c>
      <c r="P44" s="560"/>
      <c r="Q44" s="560">
        <v>163705</v>
      </c>
      <c r="R44" s="560">
        <v>217666</v>
      </c>
      <c r="S44" s="560">
        <v>28717.2530792826</v>
      </c>
      <c r="T44" s="560">
        <v>-334865.21073521802</v>
      </c>
      <c r="U44" s="560">
        <v>-682756.49203123397</v>
      </c>
      <c r="V44" s="560"/>
      <c r="W44" s="560"/>
      <c r="X44" s="560"/>
      <c r="Y44" s="560"/>
      <c r="Z44" s="560"/>
      <c r="AA44" s="525"/>
    </row>
    <row r="45" spans="2:27" ht="26.25" customHeight="1">
      <c r="B45" s="561" t="s">
        <v>976</v>
      </c>
      <c r="C45" s="562">
        <v>2019</v>
      </c>
      <c r="D45" s="562">
        <v>2020</v>
      </c>
      <c r="E45" s="562">
        <v>2021</v>
      </c>
      <c r="F45" s="562" t="s">
        <v>514</v>
      </c>
      <c r="G45" s="562" t="s">
        <v>515</v>
      </c>
      <c r="H45" s="562" t="s">
        <v>516</v>
      </c>
      <c r="I45" s="562"/>
      <c r="J45" s="562"/>
      <c r="K45" s="562"/>
      <c r="L45" s="562"/>
      <c r="M45" s="562"/>
      <c r="N45" s="525"/>
      <c r="O45" s="561" t="s">
        <v>977</v>
      </c>
      <c r="P45" s="562">
        <v>2019</v>
      </c>
      <c r="Q45" s="562">
        <v>2020</v>
      </c>
      <c r="R45" s="562">
        <v>2021</v>
      </c>
      <c r="S45" s="562" t="s">
        <v>514</v>
      </c>
      <c r="T45" s="562" t="s">
        <v>515</v>
      </c>
      <c r="U45" s="562" t="s">
        <v>516</v>
      </c>
      <c r="V45" s="562"/>
      <c r="W45" s="562"/>
      <c r="X45" s="562"/>
      <c r="Y45" s="562"/>
      <c r="Z45" s="562"/>
      <c r="AA45" s="525"/>
    </row>
    <row r="46" spans="2:27" ht="19.5" customHeight="1">
      <c r="B46" s="563" t="s">
        <v>658</v>
      </c>
      <c r="C46" s="564">
        <v>135096</v>
      </c>
      <c r="D46" s="564">
        <v>223912</v>
      </c>
      <c r="E46" s="564">
        <v>394390</v>
      </c>
      <c r="F46" s="564">
        <v>890000</v>
      </c>
      <c r="G46" s="564">
        <v>1485000</v>
      </c>
      <c r="H46" s="564">
        <v>1912500</v>
      </c>
      <c r="I46" s="564"/>
      <c r="J46" s="564"/>
      <c r="K46" s="564"/>
      <c r="L46" s="564"/>
      <c r="M46" s="564"/>
      <c r="N46" s="525"/>
      <c r="O46" s="565" t="s">
        <v>978</v>
      </c>
      <c r="P46" s="566">
        <v>180876.02643403999</v>
      </c>
      <c r="Q46" s="566">
        <v>195528.00582397799</v>
      </c>
      <c r="R46" s="566">
        <v>195528.050893596</v>
      </c>
      <c r="S46" s="566">
        <v>111393.117849994</v>
      </c>
      <c r="T46" s="566">
        <v>69293.161548580596</v>
      </c>
      <c r="U46" s="566">
        <v>69293.192480590602</v>
      </c>
      <c r="V46" s="566"/>
      <c r="W46" s="566"/>
      <c r="X46" s="566"/>
      <c r="Y46" s="566"/>
      <c r="Z46" s="566"/>
      <c r="AA46" s="525"/>
    </row>
    <row r="47" spans="2:27" ht="19.5" customHeight="1">
      <c r="B47" s="563" t="s">
        <v>979</v>
      </c>
      <c r="C47" s="564">
        <v>57533</v>
      </c>
      <c r="D47" s="564">
        <v>67575</v>
      </c>
      <c r="E47" s="564">
        <v>164550</v>
      </c>
      <c r="F47" s="564">
        <v>378034</v>
      </c>
      <c r="G47" s="564">
        <v>664600</v>
      </c>
      <c r="H47" s="564">
        <v>881912</v>
      </c>
      <c r="I47" s="564"/>
      <c r="J47" s="564"/>
      <c r="K47" s="564"/>
      <c r="L47" s="564"/>
      <c r="M47" s="564"/>
      <c r="N47" s="525"/>
      <c r="O47" s="565" t="s">
        <v>980</v>
      </c>
      <c r="P47" s="566">
        <v>2.6434040047114301E-2</v>
      </c>
      <c r="Q47" s="566">
        <v>5.8239781500406002E-3</v>
      </c>
      <c r="R47" s="566">
        <v>5.0893596368515703E-2</v>
      </c>
      <c r="S47" s="566">
        <v>0.117849993873437</v>
      </c>
      <c r="T47" s="566">
        <v>0.16154858062851901</v>
      </c>
      <c r="U47" s="566">
        <v>0.19248059062661901</v>
      </c>
      <c r="V47" s="566"/>
      <c r="W47" s="566"/>
      <c r="X47" s="566"/>
      <c r="Y47" s="566"/>
      <c r="Z47" s="566"/>
      <c r="AA47" s="525"/>
    </row>
    <row r="48" spans="2:27" ht="19.5" customHeight="1">
      <c r="B48" s="563" t="s">
        <v>661</v>
      </c>
      <c r="C48" s="564">
        <v>21381</v>
      </c>
      <c r="D48" s="564">
        <v>24346</v>
      </c>
      <c r="E48" s="564">
        <v>108950</v>
      </c>
      <c r="F48" s="564">
        <v>287634</v>
      </c>
      <c r="G48" s="564">
        <v>492392</v>
      </c>
      <c r="H48" s="564">
        <v>686260</v>
      </c>
      <c r="I48" s="564"/>
      <c r="J48" s="564"/>
      <c r="K48" s="564"/>
      <c r="L48" s="564"/>
      <c r="M48" s="564"/>
      <c r="N48" s="525"/>
      <c r="O48" s="563" t="s">
        <v>981</v>
      </c>
      <c r="P48" s="567">
        <v>0.74465997750639101</v>
      </c>
      <c r="Q48" s="567">
        <v>0.73096534814589798</v>
      </c>
      <c r="R48" s="567">
        <v>0.69371899099606205</v>
      </c>
      <c r="S48" s="567">
        <v>0.593459991552865</v>
      </c>
      <c r="T48" s="567">
        <v>0.53165397983737905</v>
      </c>
      <c r="U48" s="567">
        <v>0.46191522897173998</v>
      </c>
      <c r="V48" s="567"/>
      <c r="W48" s="567"/>
      <c r="X48" s="567"/>
      <c r="Y48" s="567"/>
      <c r="Z48" s="567"/>
      <c r="AA48" s="525"/>
    </row>
    <row r="49" spans="2:27" ht="19.5" customHeight="1">
      <c r="B49" s="563" t="s">
        <v>662</v>
      </c>
      <c r="C49" s="564">
        <v>-19303</v>
      </c>
      <c r="D49" s="564">
        <v>-21025</v>
      </c>
      <c r="E49" s="564">
        <v>40600</v>
      </c>
      <c r="F49" s="564">
        <v>229884</v>
      </c>
      <c r="G49" s="564">
        <v>436642</v>
      </c>
      <c r="H49" s="564">
        <v>630162</v>
      </c>
      <c r="I49" s="564"/>
      <c r="J49" s="564"/>
      <c r="K49" s="564"/>
      <c r="L49" s="564"/>
      <c r="M49" s="564"/>
      <c r="N49" s="525"/>
      <c r="O49" s="565" t="s">
        <v>982</v>
      </c>
      <c r="P49" s="568">
        <v>0.39780918727915199</v>
      </c>
      <c r="Q49" s="568">
        <v>0.64239339681373897</v>
      </c>
      <c r="R49" s="568">
        <v>0.56297998686727402</v>
      </c>
      <c r="S49" s="568">
        <v>1.0222219369099199</v>
      </c>
      <c r="T49" s="568">
        <v>1.06825541501183</v>
      </c>
      <c r="U49" s="568">
        <v>0.94787883421840402</v>
      </c>
      <c r="V49" s="568"/>
      <c r="W49" s="568"/>
      <c r="X49" s="568"/>
      <c r="Y49" s="568"/>
      <c r="Z49" s="568"/>
      <c r="AA49" s="525"/>
    </row>
    <row r="50" spans="2:27" ht="19.5" customHeight="1">
      <c r="B50" s="563" t="s">
        <v>983</v>
      </c>
      <c r="C50" s="564">
        <v>2533</v>
      </c>
      <c r="D50" s="564">
        <v>16798</v>
      </c>
      <c r="E50" s="564">
        <v>48965</v>
      </c>
      <c r="F50" s="564">
        <v>222392.95346071699</v>
      </c>
      <c r="G50" s="564">
        <v>428468.85096143698</v>
      </c>
      <c r="H50" s="564">
        <v>619536.87567126902</v>
      </c>
      <c r="I50" s="564"/>
      <c r="J50" s="564"/>
      <c r="K50" s="564"/>
      <c r="L50" s="564"/>
      <c r="M50" s="564"/>
      <c r="N50" s="525"/>
      <c r="O50" s="565" t="s">
        <v>984</v>
      </c>
      <c r="P50" s="568">
        <v>1.1303780310256499</v>
      </c>
      <c r="Q50" s="568">
        <v>1.6828908997985801</v>
      </c>
      <c r="R50" s="568">
        <v>1.3420560111613999</v>
      </c>
      <c r="S50" s="568">
        <v>3.0285500391329498</v>
      </c>
      <c r="T50" s="568">
        <v>5.05325484057576</v>
      </c>
      <c r="U50" s="568">
        <v>6.5079797189233304</v>
      </c>
      <c r="V50" s="568"/>
      <c r="W50" s="568"/>
      <c r="X50" s="568"/>
      <c r="Y50" s="568"/>
      <c r="Z50" s="568"/>
      <c r="AA50" s="525"/>
    </row>
    <row r="51" spans="2:27" ht="19.5" customHeight="1">
      <c r="B51" s="563" t="s">
        <v>985</v>
      </c>
      <c r="C51" s="564">
        <v>-1016</v>
      </c>
      <c r="D51" s="564">
        <v>8430</v>
      </c>
      <c r="E51" s="564">
        <v>34911</v>
      </c>
      <c r="F51" s="564">
        <v>160053.168630145</v>
      </c>
      <c r="G51" s="564">
        <v>308607.288730692</v>
      </c>
      <c r="H51" s="564">
        <v>446271.70751016401</v>
      </c>
      <c r="I51" s="564"/>
      <c r="J51" s="564"/>
      <c r="K51" s="564"/>
      <c r="L51" s="564"/>
      <c r="M51" s="564"/>
      <c r="N51" s="525"/>
      <c r="O51" s="565" t="s">
        <v>986</v>
      </c>
      <c r="P51" s="567">
        <v>1.35260724527419</v>
      </c>
      <c r="Q51" s="567">
        <v>0.75739897987233096</v>
      </c>
      <c r="R51" s="567">
        <v>1.3199213473854401</v>
      </c>
      <c r="S51" s="567">
        <v>15.5779233966107</v>
      </c>
      <c r="T51" s="567" t="s">
        <v>956</v>
      </c>
      <c r="U51" s="567" t="s">
        <v>956</v>
      </c>
      <c r="V51" s="567"/>
      <c r="W51" s="567"/>
      <c r="X51" s="567"/>
      <c r="Y51" s="567"/>
      <c r="Z51" s="567"/>
      <c r="AA51" s="525"/>
    </row>
    <row r="52" spans="2:27" ht="19.5" customHeight="1">
      <c r="B52" s="563" t="s">
        <v>987</v>
      </c>
      <c r="C52" s="564">
        <v>0</v>
      </c>
      <c r="D52" s="564">
        <v>-118783.532682462</v>
      </c>
      <c r="E52" s="564">
        <v>-142656.636699683</v>
      </c>
      <c r="F52" s="564">
        <v>194641.94229057201</v>
      </c>
      <c r="G52" s="564">
        <v>369794.05708380899</v>
      </c>
      <c r="H52" s="564">
        <v>355966.37578585098</v>
      </c>
      <c r="I52" s="564"/>
      <c r="J52" s="564"/>
      <c r="K52" s="564"/>
      <c r="L52" s="564"/>
      <c r="M52" s="564"/>
      <c r="N52" s="525"/>
      <c r="O52" s="565" t="s">
        <v>988</v>
      </c>
      <c r="P52" s="567">
        <v>2.5137679872090999</v>
      </c>
      <c r="Q52" s="567">
        <v>1.5566785165600801</v>
      </c>
      <c r="R52" s="567">
        <v>1.7762620756104399</v>
      </c>
      <c r="S52" s="567">
        <v>0.97826114260754704</v>
      </c>
      <c r="T52" s="567">
        <v>0.93610571586845504</v>
      </c>
      <c r="U52" s="567">
        <v>1.0549871607003201</v>
      </c>
      <c r="V52" s="567"/>
      <c r="W52" s="567"/>
      <c r="X52" s="567"/>
      <c r="Y52" s="567"/>
      <c r="Z52" s="567"/>
      <c r="AA52" s="525"/>
    </row>
    <row r="53" spans="2:27" ht="17">
      <c r="B53" s="525"/>
      <c r="C53" s="525"/>
      <c r="D53" s="525"/>
      <c r="E53" s="525"/>
      <c r="F53" s="525"/>
      <c r="G53" s="525"/>
      <c r="H53" s="525"/>
      <c r="I53" s="525"/>
      <c r="J53" s="525"/>
      <c r="K53" s="525"/>
      <c r="L53" s="525"/>
      <c r="M53" s="525"/>
      <c r="N53" s="525"/>
      <c r="O53" s="569" t="s">
        <v>358</v>
      </c>
      <c r="P53" s="570">
        <v>8509</v>
      </c>
      <c r="Q53" s="570">
        <v>5401</v>
      </c>
      <c r="R53" s="570">
        <v>4859</v>
      </c>
      <c r="S53" s="570">
        <v>7491.04653928279</v>
      </c>
      <c r="T53" s="570">
        <v>8173.1490385632696</v>
      </c>
      <c r="U53" s="570">
        <v>10625.124328731001</v>
      </c>
      <c r="V53" s="570"/>
      <c r="W53" s="570"/>
      <c r="X53" s="570"/>
      <c r="Y53" s="570"/>
      <c r="Z53" s="570"/>
      <c r="AA53" s="571"/>
    </row>
    <row r="54" spans="2:27" ht="26">
      <c r="B54" s="892" t="s">
        <v>989</v>
      </c>
      <c r="C54" s="892"/>
      <c r="D54" s="892"/>
      <c r="E54" s="892"/>
      <c r="F54" s="523"/>
      <c r="G54" s="523"/>
      <c r="H54" s="523"/>
      <c r="I54" s="523"/>
      <c r="J54" s="523"/>
      <c r="K54" s="523"/>
      <c r="L54" s="523"/>
      <c r="M54" s="523"/>
      <c r="N54" s="524"/>
      <c r="O54" s="893" t="s">
        <v>990</v>
      </c>
      <c r="P54" s="893"/>
      <c r="Q54" s="893"/>
      <c r="R54" s="893"/>
      <c r="S54" s="523"/>
      <c r="T54" s="523"/>
      <c r="U54" s="523"/>
      <c r="V54" s="523"/>
      <c r="W54" s="523"/>
      <c r="X54" s="523"/>
      <c r="Y54" s="523"/>
      <c r="Z54" s="523"/>
      <c r="AA54" s="524"/>
    </row>
    <row r="55" spans="2:27" ht="19">
      <c r="B55" s="524"/>
      <c r="C55" s="524"/>
      <c r="D55" s="524"/>
      <c r="E55" s="524"/>
      <c r="F55" s="524"/>
      <c r="G55" s="524"/>
      <c r="H55" s="524"/>
      <c r="I55" s="524"/>
      <c r="J55" s="524"/>
      <c r="K55" s="524"/>
      <c r="L55" s="524"/>
      <c r="M55" s="524"/>
      <c r="N55" s="524"/>
      <c r="O55" s="524"/>
      <c r="P55" s="524"/>
      <c r="Q55" s="524"/>
      <c r="R55" s="524"/>
      <c r="S55" s="524"/>
      <c r="T55" s="524"/>
      <c r="U55" s="524"/>
      <c r="V55" s="524"/>
      <c r="W55" s="524"/>
      <c r="X55" s="524"/>
      <c r="Y55" s="524"/>
      <c r="Z55" s="524"/>
      <c r="AA55" s="524"/>
    </row>
    <row r="56" spans="2:27" ht="26.25" customHeight="1">
      <c r="B56" s="526" t="s">
        <v>991</v>
      </c>
      <c r="C56" s="527">
        <v>2019</v>
      </c>
      <c r="D56" s="527">
        <v>2020</v>
      </c>
      <c r="E56" s="527">
        <v>2021</v>
      </c>
      <c r="F56" s="527" t="s">
        <v>514</v>
      </c>
      <c r="G56" s="527" t="s">
        <v>515</v>
      </c>
      <c r="H56" s="527" t="s">
        <v>516</v>
      </c>
      <c r="I56" s="527"/>
      <c r="J56" s="527"/>
      <c r="K56" s="527"/>
      <c r="L56" s="527"/>
      <c r="M56" s="527"/>
      <c r="N56" s="528"/>
      <c r="O56" s="526" t="s">
        <v>992</v>
      </c>
      <c r="P56" s="527">
        <v>2019</v>
      </c>
      <c r="Q56" s="527">
        <v>2020</v>
      </c>
      <c r="R56" s="527">
        <v>2021</v>
      </c>
      <c r="S56" s="527" t="s">
        <v>514</v>
      </c>
      <c r="T56" s="527" t="s">
        <v>515</v>
      </c>
      <c r="U56" s="527" t="s">
        <v>516</v>
      </c>
      <c r="V56" s="527"/>
      <c r="W56" s="527"/>
      <c r="X56" s="527"/>
      <c r="Y56" s="527"/>
      <c r="Z56" s="527"/>
      <c r="AA56" s="528"/>
    </row>
    <row r="57" spans="2:27" ht="26.25" customHeight="1">
      <c r="B57" s="529" t="s">
        <v>993</v>
      </c>
      <c r="C57" s="572">
        <v>65409</v>
      </c>
      <c r="D57" s="572">
        <v>77398</v>
      </c>
      <c r="E57" s="572">
        <v>-44486</v>
      </c>
      <c r="F57" s="572">
        <v>42582.168630145301</v>
      </c>
      <c r="G57" s="572">
        <v>324047.45736083703</v>
      </c>
      <c r="H57" s="572">
        <v>788344.16487100197</v>
      </c>
      <c r="I57" s="572"/>
      <c r="J57" s="572"/>
      <c r="K57" s="572"/>
      <c r="L57" s="572"/>
      <c r="M57" s="572"/>
      <c r="N57" s="573"/>
      <c r="O57" s="529" t="s">
        <v>994</v>
      </c>
      <c r="P57" s="554">
        <v>-2.2685391937948101</v>
      </c>
      <c r="Q57" s="554">
        <v>-3.8927976300685101</v>
      </c>
      <c r="R57" s="554">
        <v>8.3556287301914001</v>
      </c>
      <c r="S57" s="554">
        <v>30.6878349766613</v>
      </c>
      <c r="T57" s="554">
        <v>53.423961552615403</v>
      </c>
      <c r="U57" s="554">
        <v>59.308670703833997</v>
      </c>
      <c r="V57" s="554"/>
      <c r="W57" s="554"/>
      <c r="X57" s="554"/>
      <c r="Y57" s="554"/>
      <c r="Z57" s="554"/>
      <c r="AA57" s="573"/>
    </row>
    <row r="58" spans="2:27" ht="30" customHeight="1">
      <c r="B58" s="890" t="s">
        <v>995</v>
      </c>
      <c r="C58" s="890"/>
      <c r="D58" s="890"/>
      <c r="E58" s="890"/>
      <c r="F58" s="890"/>
      <c r="G58" s="890"/>
      <c r="H58" s="890"/>
      <c r="I58" s="533"/>
      <c r="J58" s="533"/>
      <c r="K58" s="533"/>
      <c r="L58" s="533"/>
      <c r="M58" s="533"/>
      <c r="N58" s="534"/>
      <c r="O58" s="890" t="s">
        <v>996</v>
      </c>
      <c r="P58" s="890"/>
      <c r="Q58" s="890"/>
      <c r="R58" s="890"/>
      <c r="S58" s="890"/>
      <c r="T58" s="890"/>
      <c r="U58" s="890"/>
      <c r="V58" s="533"/>
      <c r="W58" s="533"/>
      <c r="X58" s="533"/>
      <c r="Y58" s="533"/>
      <c r="Z58" s="533"/>
      <c r="AA58" s="534"/>
    </row>
    <row r="59" spans="2:27" ht="15" customHeight="1">
      <c r="B59" s="535" t="s">
        <v>898</v>
      </c>
      <c r="C59" s="884" t="s">
        <v>899</v>
      </c>
      <c r="D59" s="884"/>
      <c r="E59" s="884"/>
      <c r="F59" s="884"/>
      <c r="G59" s="884"/>
      <c r="H59" s="884"/>
      <c r="I59" s="536"/>
      <c r="J59" s="536"/>
      <c r="K59" s="536"/>
      <c r="L59" s="536"/>
      <c r="M59" s="536"/>
      <c r="N59" s="537"/>
      <c r="O59" s="535" t="s">
        <v>898</v>
      </c>
      <c r="P59" s="884" t="s">
        <v>899</v>
      </c>
      <c r="Q59" s="884"/>
      <c r="R59" s="884"/>
      <c r="S59" s="884"/>
      <c r="T59" s="884"/>
      <c r="U59" s="884"/>
      <c r="V59" s="536"/>
      <c r="W59" s="536"/>
      <c r="X59" s="536"/>
      <c r="Y59" s="536"/>
      <c r="Z59" s="536"/>
      <c r="AA59" s="537"/>
    </row>
    <row r="60" spans="2:27" ht="15" customHeight="1">
      <c r="B60" s="541" t="s">
        <v>997</v>
      </c>
      <c r="C60" s="885" t="s">
        <v>998</v>
      </c>
      <c r="D60" s="885"/>
      <c r="E60" s="885"/>
      <c r="F60" s="885"/>
      <c r="G60" s="885"/>
      <c r="H60" s="885"/>
      <c r="I60" s="541"/>
      <c r="J60" s="541"/>
      <c r="K60" s="541"/>
      <c r="L60" s="541"/>
      <c r="M60" s="541"/>
      <c r="N60" s="540"/>
      <c r="O60" s="549" t="s">
        <v>999</v>
      </c>
      <c r="P60" s="886" t="s">
        <v>1000</v>
      </c>
      <c r="Q60" s="886"/>
      <c r="R60" s="886"/>
      <c r="S60" s="886"/>
      <c r="T60" s="886"/>
      <c r="U60" s="886"/>
      <c r="V60" s="549"/>
      <c r="W60" s="549"/>
      <c r="X60" s="549"/>
      <c r="Y60" s="549"/>
      <c r="Z60" s="549"/>
      <c r="AA60" s="540"/>
    </row>
    <row r="61" spans="2:27" ht="15" customHeight="1">
      <c r="B61" s="541" t="s">
        <v>1001</v>
      </c>
      <c r="C61" s="885" t="s">
        <v>1002</v>
      </c>
      <c r="D61" s="885"/>
      <c r="E61" s="885"/>
      <c r="F61" s="885"/>
      <c r="G61" s="885"/>
      <c r="H61" s="885"/>
      <c r="I61" s="541"/>
      <c r="J61" s="541"/>
      <c r="K61" s="541"/>
      <c r="L61" s="541"/>
      <c r="M61" s="541"/>
      <c r="N61" s="540"/>
      <c r="O61" s="541" t="s">
        <v>1003</v>
      </c>
      <c r="P61" s="885" t="s">
        <v>1004</v>
      </c>
      <c r="Q61" s="885"/>
      <c r="R61" s="885"/>
      <c r="S61" s="885"/>
      <c r="T61" s="885"/>
      <c r="U61" s="885"/>
      <c r="V61" s="541"/>
      <c r="W61" s="541"/>
      <c r="X61" s="541"/>
      <c r="Y61" s="541"/>
      <c r="Z61" s="541"/>
      <c r="AA61" s="540"/>
    </row>
    <row r="62" spans="2:27" ht="15" customHeight="1">
      <c r="B62" s="516"/>
      <c r="C62" s="516"/>
      <c r="D62" s="516"/>
      <c r="E62" s="516"/>
      <c r="F62" s="516"/>
      <c r="G62" s="516"/>
      <c r="H62" s="516"/>
      <c r="I62" s="516"/>
      <c r="J62" s="516"/>
      <c r="K62" s="516"/>
      <c r="L62" s="516"/>
      <c r="M62" s="516"/>
      <c r="N62" s="540"/>
      <c r="O62" s="549" t="s">
        <v>1005</v>
      </c>
      <c r="P62" s="886" t="s">
        <v>1006</v>
      </c>
      <c r="Q62" s="886"/>
      <c r="R62" s="886"/>
      <c r="S62" s="886"/>
      <c r="T62" s="886"/>
      <c r="U62" s="886"/>
      <c r="V62" s="549"/>
      <c r="W62" s="549"/>
      <c r="X62" s="549"/>
      <c r="Y62" s="549"/>
      <c r="Z62" s="549"/>
      <c r="AA62" s="540"/>
    </row>
    <row r="63" spans="2:27" ht="15" customHeight="1">
      <c r="B63" s="545"/>
      <c r="C63" s="545"/>
      <c r="D63" s="545"/>
      <c r="E63" s="545"/>
      <c r="F63" s="545"/>
      <c r="G63" s="545"/>
      <c r="H63" s="545"/>
      <c r="I63" s="545"/>
      <c r="J63" s="545"/>
      <c r="K63" s="545"/>
      <c r="L63" s="545"/>
      <c r="M63" s="545"/>
      <c r="N63" s="540"/>
      <c r="O63" s="539" t="s">
        <v>1007</v>
      </c>
      <c r="P63" s="888" t="s">
        <v>925</v>
      </c>
      <c r="Q63" s="888"/>
      <c r="R63" s="888"/>
      <c r="S63" s="888"/>
      <c r="T63" s="888"/>
      <c r="U63" s="888"/>
      <c r="V63" s="539"/>
      <c r="W63" s="539"/>
      <c r="X63" s="539"/>
      <c r="Y63" s="539"/>
      <c r="Z63" s="539"/>
      <c r="AA63" s="540"/>
    </row>
    <row r="64" spans="2:27" ht="35.25" customHeight="1">
      <c r="B64" s="887" t="s">
        <v>1008</v>
      </c>
      <c r="C64" s="887"/>
      <c r="D64" s="887"/>
      <c r="E64" s="887"/>
      <c r="F64" s="887"/>
      <c r="G64" s="887"/>
      <c r="H64" s="887"/>
      <c r="I64" s="542"/>
      <c r="J64" s="542"/>
      <c r="K64" s="542"/>
      <c r="L64" s="542"/>
      <c r="M64" s="542"/>
      <c r="N64" s="543"/>
      <c r="O64" s="889" t="s">
        <v>1009</v>
      </c>
      <c r="P64" s="889"/>
      <c r="Q64" s="889"/>
      <c r="R64" s="889"/>
      <c r="S64" s="889"/>
      <c r="T64" s="889"/>
      <c r="U64" s="889"/>
      <c r="V64" s="558"/>
      <c r="W64" s="558"/>
      <c r="X64" s="558"/>
      <c r="Y64" s="558"/>
      <c r="Z64" s="558"/>
      <c r="AA64" s="543"/>
    </row>
    <row r="65" spans="2:27" ht="16">
      <c r="B65" s="525"/>
      <c r="C65" s="525"/>
      <c r="D65" s="525"/>
      <c r="E65" s="525"/>
      <c r="F65" s="525"/>
      <c r="G65" s="525"/>
      <c r="H65" s="525"/>
      <c r="I65" s="525"/>
      <c r="J65" s="525"/>
      <c r="K65" s="525"/>
      <c r="L65" s="525"/>
      <c r="M65" s="525"/>
      <c r="N65" s="525"/>
      <c r="O65" s="525"/>
      <c r="P65" s="525"/>
      <c r="Q65" s="525"/>
      <c r="R65" s="525"/>
      <c r="S65" s="525"/>
      <c r="T65" s="525"/>
      <c r="U65" s="525"/>
      <c r="V65" s="525"/>
      <c r="W65" s="525"/>
      <c r="X65" s="525"/>
      <c r="Y65" s="525"/>
      <c r="Z65" s="525"/>
      <c r="AA65" s="525"/>
    </row>
    <row r="66" spans="2:27" ht="26.25" customHeight="1">
      <c r="B66" s="526" t="s">
        <v>1010</v>
      </c>
      <c r="C66" s="527">
        <v>2019</v>
      </c>
      <c r="D66" s="527">
        <v>2020</v>
      </c>
      <c r="E66" s="527">
        <v>2021</v>
      </c>
      <c r="F66" s="527" t="s">
        <v>514</v>
      </c>
      <c r="G66" s="527" t="s">
        <v>515</v>
      </c>
      <c r="H66" s="527" t="s">
        <v>516</v>
      </c>
      <c r="I66" s="527"/>
      <c r="J66" s="527"/>
      <c r="K66" s="527"/>
      <c r="L66" s="527"/>
      <c r="M66" s="527"/>
      <c r="N66" s="528"/>
      <c r="O66" s="526" t="s">
        <v>1011</v>
      </c>
      <c r="P66" s="527">
        <v>2019</v>
      </c>
      <c r="Q66" s="527">
        <v>2020</v>
      </c>
      <c r="R66" s="527">
        <v>2021</v>
      </c>
      <c r="S66" s="527" t="s">
        <v>514</v>
      </c>
      <c r="T66" s="527" t="s">
        <v>515</v>
      </c>
      <c r="U66" s="527" t="s">
        <v>516</v>
      </c>
      <c r="V66" s="527"/>
      <c r="W66" s="527"/>
      <c r="X66" s="527"/>
      <c r="Y66" s="527"/>
      <c r="Z66" s="527"/>
      <c r="AA66" s="528"/>
    </row>
    <row r="67" spans="2:27" ht="26.25" customHeight="1">
      <c r="B67" s="529" t="s">
        <v>1012</v>
      </c>
      <c r="C67" s="572">
        <v>2587</v>
      </c>
      <c r="D67" s="572">
        <v>11679</v>
      </c>
      <c r="E67" s="572">
        <v>49808</v>
      </c>
      <c r="F67" s="572">
        <v>217611.168630145</v>
      </c>
      <c r="G67" s="572">
        <v>531968.45736083703</v>
      </c>
      <c r="H67" s="572">
        <v>985613.16487100197</v>
      </c>
      <c r="I67" s="572"/>
      <c r="J67" s="572"/>
      <c r="K67" s="572"/>
      <c r="L67" s="572"/>
      <c r="M67" s="572"/>
      <c r="N67" s="573"/>
      <c r="O67" s="529" t="s">
        <v>1013</v>
      </c>
      <c r="P67" s="552">
        <v>0.25026043190729802</v>
      </c>
      <c r="Q67" s="552">
        <v>0.14871873186524501</v>
      </c>
      <c r="R67" s="552">
        <v>0.50053752078873104</v>
      </c>
      <c r="S67" s="552">
        <v>10.016069406286899</v>
      </c>
      <c r="T67" s="552" t="s">
        <v>956</v>
      </c>
      <c r="U67" s="552" t="s">
        <v>956</v>
      </c>
      <c r="V67" s="552"/>
      <c r="W67" s="552"/>
      <c r="X67" s="552"/>
      <c r="Y67" s="552"/>
      <c r="Z67" s="552"/>
      <c r="AA67" s="573"/>
    </row>
    <row r="68" spans="2:27" ht="30" customHeight="1">
      <c r="B68" s="890" t="s">
        <v>1014</v>
      </c>
      <c r="C68" s="890"/>
      <c r="D68" s="890"/>
      <c r="E68" s="890"/>
      <c r="F68" s="890"/>
      <c r="G68" s="890"/>
      <c r="H68" s="890"/>
      <c r="I68" s="533"/>
      <c r="J68" s="533"/>
      <c r="K68" s="533"/>
      <c r="L68" s="533"/>
      <c r="M68" s="533"/>
      <c r="N68" s="534"/>
      <c r="O68" s="890" t="s">
        <v>1015</v>
      </c>
      <c r="P68" s="890"/>
      <c r="Q68" s="890"/>
      <c r="R68" s="890"/>
      <c r="S68" s="890"/>
      <c r="T68" s="890"/>
      <c r="U68" s="890"/>
      <c r="V68" s="533"/>
      <c r="W68" s="533"/>
      <c r="X68" s="533"/>
      <c r="Y68" s="533"/>
      <c r="Z68" s="533"/>
      <c r="AA68" s="534"/>
    </row>
    <row r="69" spans="2:27">
      <c r="B69" s="535" t="s">
        <v>898</v>
      </c>
      <c r="C69" s="884" t="s">
        <v>899</v>
      </c>
      <c r="D69" s="884"/>
      <c r="E69" s="884"/>
      <c r="F69" s="884"/>
      <c r="G69" s="884"/>
      <c r="H69" s="884"/>
      <c r="I69" s="536"/>
      <c r="J69" s="536"/>
      <c r="K69" s="536"/>
      <c r="L69" s="536"/>
      <c r="M69" s="536"/>
      <c r="N69" s="537"/>
      <c r="O69" s="535" t="s">
        <v>898</v>
      </c>
      <c r="P69" s="884" t="s">
        <v>899</v>
      </c>
      <c r="Q69" s="884"/>
      <c r="R69" s="884"/>
      <c r="S69" s="884"/>
      <c r="T69" s="884"/>
      <c r="U69" s="884"/>
      <c r="V69" s="536"/>
      <c r="W69" s="536"/>
      <c r="X69" s="536"/>
      <c r="Y69" s="536"/>
      <c r="Z69" s="536"/>
      <c r="AA69" s="537"/>
    </row>
    <row r="70" spans="2:27" ht="15" customHeight="1">
      <c r="B70" s="539" t="s">
        <v>1016</v>
      </c>
      <c r="C70" s="888" t="s">
        <v>1017</v>
      </c>
      <c r="D70" s="888"/>
      <c r="E70" s="888"/>
      <c r="F70" s="888"/>
      <c r="G70" s="888"/>
      <c r="H70" s="888"/>
      <c r="I70" s="539"/>
      <c r="J70" s="539"/>
      <c r="K70" s="539"/>
      <c r="L70" s="539"/>
      <c r="M70" s="539"/>
      <c r="N70" s="574"/>
      <c r="O70" s="549" t="s">
        <v>1018</v>
      </c>
      <c r="P70" s="886" t="s">
        <v>941</v>
      </c>
      <c r="Q70" s="886"/>
      <c r="R70" s="886"/>
      <c r="S70" s="886"/>
      <c r="T70" s="886"/>
      <c r="U70" s="886"/>
      <c r="V70" s="549"/>
      <c r="W70" s="549"/>
      <c r="X70" s="549"/>
      <c r="Y70" s="549"/>
      <c r="Z70" s="549"/>
      <c r="AA70" s="574"/>
    </row>
    <row r="71" spans="2:27" ht="15" customHeight="1">
      <c r="B71" s="539" t="s">
        <v>1019</v>
      </c>
      <c r="C71" s="891" t="s">
        <v>1020</v>
      </c>
      <c r="D71" s="891"/>
      <c r="E71" s="891"/>
      <c r="F71" s="891"/>
      <c r="G71" s="891"/>
      <c r="H71" s="891"/>
      <c r="I71" s="575"/>
      <c r="J71" s="575"/>
      <c r="K71" s="575"/>
      <c r="L71" s="575"/>
      <c r="M71" s="575"/>
      <c r="N71" s="576"/>
      <c r="O71" s="541" t="s">
        <v>1021</v>
      </c>
      <c r="P71" s="885" t="s">
        <v>1022</v>
      </c>
      <c r="Q71" s="885"/>
      <c r="R71" s="885"/>
      <c r="S71" s="885"/>
      <c r="T71" s="885"/>
      <c r="U71" s="885"/>
      <c r="V71" s="541"/>
      <c r="W71" s="541"/>
      <c r="X71" s="541"/>
      <c r="Y71" s="541"/>
      <c r="Z71" s="541"/>
      <c r="AA71" s="576"/>
    </row>
    <row r="72" spans="2:27" ht="15" customHeight="1">
      <c r="B72" s="516"/>
      <c r="C72" s="516"/>
      <c r="D72" s="516"/>
      <c r="E72" s="516"/>
      <c r="F72" s="516"/>
      <c r="G72" s="516"/>
      <c r="H72" s="516"/>
      <c r="I72" s="516"/>
      <c r="J72" s="516"/>
      <c r="K72" s="516"/>
      <c r="L72" s="516"/>
      <c r="M72" s="516"/>
      <c r="N72" s="576"/>
      <c r="O72" s="549" t="s">
        <v>1023</v>
      </c>
      <c r="P72" s="886" t="s">
        <v>1024</v>
      </c>
      <c r="Q72" s="886"/>
      <c r="R72" s="886"/>
      <c r="S72" s="886"/>
      <c r="T72" s="886"/>
      <c r="U72" s="886"/>
      <c r="V72" s="549"/>
      <c r="W72" s="549"/>
      <c r="X72" s="549"/>
      <c r="Y72" s="549"/>
      <c r="Z72" s="549"/>
      <c r="AA72" s="576"/>
    </row>
    <row r="73" spans="2:27" ht="24.75" customHeight="1">
      <c r="B73" s="887" t="s">
        <v>1025</v>
      </c>
      <c r="C73" s="887"/>
      <c r="D73" s="887"/>
      <c r="E73" s="887"/>
      <c r="F73" s="887"/>
      <c r="G73" s="887"/>
      <c r="H73" s="887"/>
      <c r="I73" s="542"/>
      <c r="J73" s="542"/>
      <c r="K73" s="542"/>
      <c r="L73" s="542"/>
      <c r="M73" s="542"/>
      <c r="N73" s="543"/>
      <c r="O73" s="889" t="s">
        <v>1026</v>
      </c>
      <c r="P73" s="889"/>
      <c r="Q73" s="889"/>
      <c r="R73" s="889"/>
      <c r="S73" s="889"/>
      <c r="T73" s="889"/>
      <c r="U73" s="889"/>
      <c r="V73" s="558"/>
      <c r="W73" s="558"/>
      <c r="X73" s="558"/>
      <c r="Y73" s="558"/>
      <c r="Z73" s="558"/>
      <c r="AA73" s="543"/>
    </row>
    <row r="74" spans="2:27" ht="16">
      <c r="B74" s="525"/>
      <c r="C74" s="525"/>
      <c r="D74" s="525"/>
      <c r="E74" s="525"/>
      <c r="F74" s="525"/>
      <c r="G74" s="525"/>
      <c r="H74" s="525"/>
      <c r="I74" s="525"/>
      <c r="J74" s="525"/>
      <c r="K74" s="525"/>
      <c r="L74" s="525"/>
      <c r="M74" s="525"/>
      <c r="N74" s="525"/>
      <c r="O74" s="525"/>
      <c r="P74" s="525"/>
      <c r="Q74" s="525"/>
      <c r="R74" s="525"/>
      <c r="S74" s="525"/>
      <c r="T74" s="525"/>
      <c r="U74" s="525"/>
      <c r="V74" s="525"/>
      <c r="W74" s="525"/>
      <c r="X74" s="525"/>
      <c r="Y74" s="525"/>
      <c r="Z74" s="525"/>
      <c r="AA74" s="525"/>
    </row>
    <row r="75" spans="2:27" ht="26.25" customHeight="1">
      <c r="B75" s="526" t="s">
        <v>1027</v>
      </c>
      <c r="C75" s="527">
        <v>2019</v>
      </c>
      <c r="D75" s="527">
        <v>2020</v>
      </c>
      <c r="E75" s="527">
        <v>2021</v>
      </c>
      <c r="F75" s="527" t="s">
        <v>514</v>
      </c>
      <c r="G75" s="527" t="s">
        <v>515</v>
      </c>
      <c r="H75" s="527" t="s">
        <v>516</v>
      </c>
      <c r="I75" s="527"/>
      <c r="J75" s="527"/>
      <c r="K75" s="527"/>
      <c r="L75" s="527"/>
      <c r="M75" s="527"/>
      <c r="N75" s="528"/>
      <c r="O75" s="526" t="s">
        <v>1028</v>
      </c>
      <c r="P75" s="527">
        <v>2019</v>
      </c>
      <c r="Q75" s="527">
        <v>2020</v>
      </c>
      <c r="R75" s="527">
        <v>2021</v>
      </c>
      <c r="S75" s="527" t="s">
        <v>514</v>
      </c>
      <c r="T75" s="527" t="s">
        <v>515</v>
      </c>
      <c r="U75" s="527" t="s">
        <v>516</v>
      </c>
      <c r="V75" s="527"/>
      <c r="W75" s="527"/>
      <c r="X75" s="527"/>
      <c r="Y75" s="527"/>
      <c r="Z75" s="527"/>
      <c r="AA75" s="528"/>
    </row>
    <row r="76" spans="2:27" ht="26.25" customHeight="1">
      <c r="B76" s="529" t="s">
        <v>1029</v>
      </c>
      <c r="C76" s="577">
        <v>1.42287476483252</v>
      </c>
      <c r="D76" s="577">
        <v>1.56041242786495</v>
      </c>
      <c r="E76" s="577">
        <v>0.90139552615946605</v>
      </c>
      <c r="F76" s="577">
        <v>1.0797119970767699</v>
      </c>
      <c r="G76" s="577">
        <v>1.41964213195712</v>
      </c>
      <c r="H76" s="577">
        <v>1.8427443402060699</v>
      </c>
      <c r="I76" s="577"/>
      <c r="J76" s="577"/>
      <c r="K76" s="577"/>
      <c r="L76" s="577"/>
      <c r="M76" s="577"/>
      <c r="N76" s="578"/>
      <c r="O76" s="529" t="s">
        <v>1030</v>
      </c>
      <c r="P76" s="579" t="s">
        <v>592</v>
      </c>
      <c r="Q76" s="579">
        <v>-13.7149662437442</v>
      </c>
      <c r="R76" s="579">
        <v>0.29046373745967502</v>
      </c>
      <c r="S76" s="579">
        <v>32.657912483613401</v>
      </c>
      <c r="T76" s="579">
        <v>51.362584372694002</v>
      </c>
      <c r="U76" s="579">
        <v>38.208152980205099</v>
      </c>
      <c r="V76" s="579"/>
      <c r="W76" s="579"/>
      <c r="X76" s="579"/>
      <c r="Y76" s="579"/>
      <c r="Z76" s="579"/>
      <c r="AA76" s="578"/>
    </row>
    <row r="77" spans="2:27" ht="30" customHeight="1">
      <c r="B77" s="890" t="s">
        <v>1031</v>
      </c>
      <c r="C77" s="890"/>
      <c r="D77" s="890"/>
      <c r="E77" s="890"/>
      <c r="F77" s="890"/>
      <c r="G77" s="890"/>
      <c r="H77" s="890"/>
      <c r="I77" s="533"/>
      <c r="J77" s="533"/>
      <c r="K77" s="533"/>
      <c r="L77" s="533"/>
      <c r="M77" s="533"/>
      <c r="N77" s="534"/>
      <c r="O77" s="890" t="s">
        <v>1032</v>
      </c>
      <c r="P77" s="890"/>
      <c r="Q77" s="890"/>
      <c r="R77" s="890"/>
      <c r="S77" s="890"/>
      <c r="T77" s="890"/>
      <c r="U77" s="890"/>
      <c r="V77" s="533"/>
      <c r="W77" s="533"/>
      <c r="X77" s="533"/>
      <c r="Y77" s="533"/>
      <c r="Z77" s="533"/>
      <c r="AA77" s="534"/>
    </row>
    <row r="78" spans="2:27">
      <c r="B78" s="535" t="s">
        <v>898</v>
      </c>
      <c r="C78" s="884" t="s">
        <v>899</v>
      </c>
      <c r="D78" s="884"/>
      <c r="E78" s="884"/>
      <c r="F78" s="884"/>
      <c r="G78" s="884"/>
      <c r="H78" s="884"/>
      <c r="I78" s="536"/>
      <c r="J78" s="536"/>
      <c r="K78" s="536"/>
      <c r="L78" s="536"/>
      <c r="M78" s="536"/>
      <c r="N78" s="537"/>
      <c r="O78" s="535" t="s">
        <v>898</v>
      </c>
      <c r="P78" s="884" t="s">
        <v>899</v>
      </c>
      <c r="Q78" s="884"/>
      <c r="R78" s="884"/>
      <c r="S78" s="884"/>
      <c r="T78" s="884"/>
      <c r="U78" s="884"/>
      <c r="V78" s="536"/>
      <c r="W78" s="536"/>
      <c r="X78" s="536"/>
      <c r="Y78" s="536"/>
      <c r="Z78" s="536"/>
      <c r="AA78" s="537"/>
    </row>
    <row r="79" spans="2:27" ht="15" customHeight="1">
      <c r="B79" s="539" t="s">
        <v>1033</v>
      </c>
      <c r="C79" s="888" t="s">
        <v>1034</v>
      </c>
      <c r="D79" s="888"/>
      <c r="E79" s="888"/>
      <c r="F79" s="888"/>
      <c r="G79" s="888"/>
      <c r="H79" s="888"/>
      <c r="I79" s="539"/>
      <c r="J79" s="539"/>
      <c r="K79" s="539"/>
      <c r="L79" s="539"/>
      <c r="M79" s="539"/>
      <c r="N79" s="540"/>
      <c r="O79" s="549" t="s">
        <v>1035</v>
      </c>
      <c r="P79" s="886" t="s">
        <v>941</v>
      </c>
      <c r="Q79" s="886"/>
      <c r="R79" s="886"/>
      <c r="S79" s="886"/>
      <c r="T79" s="886"/>
      <c r="U79" s="886"/>
      <c r="V79" s="549"/>
      <c r="W79" s="549"/>
      <c r="X79" s="549"/>
      <c r="Y79" s="549"/>
      <c r="Z79" s="549"/>
      <c r="AA79" s="540"/>
    </row>
    <row r="80" spans="2:27" ht="15" customHeight="1">
      <c r="B80" s="539" t="s">
        <v>1036</v>
      </c>
      <c r="C80" s="888" t="s">
        <v>1037</v>
      </c>
      <c r="D80" s="888"/>
      <c r="E80" s="888"/>
      <c r="F80" s="888"/>
      <c r="G80" s="888"/>
      <c r="H80" s="888"/>
      <c r="I80" s="539"/>
      <c r="J80" s="539"/>
      <c r="K80" s="539"/>
      <c r="L80" s="539"/>
      <c r="M80" s="539"/>
      <c r="N80" s="540"/>
      <c r="O80" s="541" t="s">
        <v>1038</v>
      </c>
      <c r="P80" s="885" t="s">
        <v>1022</v>
      </c>
      <c r="Q80" s="885"/>
      <c r="R80" s="885"/>
      <c r="S80" s="885"/>
      <c r="T80" s="885"/>
      <c r="U80" s="885"/>
      <c r="V80" s="541"/>
      <c r="W80" s="541"/>
      <c r="X80" s="541"/>
      <c r="Y80" s="541"/>
      <c r="Z80" s="541"/>
      <c r="AA80" s="540"/>
    </row>
    <row r="81" spans="2:27" ht="15" customHeight="1">
      <c r="B81" s="539" t="s">
        <v>1039</v>
      </c>
      <c r="C81" s="888" t="s">
        <v>1040</v>
      </c>
      <c r="D81" s="888"/>
      <c r="E81" s="888"/>
      <c r="F81" s="888"/>
      <c r="G81" s="888"/>
      <c r="H81" s="888"/>
      <c r="I81" s="539"/>
      <c r="J81" s="539"/>
      <c r="K81" s="539"/>
      <c r="L81" s="539"/>
      <c r="M81" s="539"/>
      <c r="N81" s="540"/>
      <c r="O81" s="541" t="s">
        <v>1041</v>
      </c>
      <c r="P81" s="885" t="s">
        <v>1024</v>
      </c>
      <c r="Q81" s="885"/>
      <c r="R81" s="885"/>
      <c r="S81" s="885"/>
      <c r="T81" s="885"/>
      <c r="U81" s="885"/>
      <c r="V81" s="541"/>
      <c r="W81" s="541"/>
      <c r="X81" s="541"/>
      <c r="Y81" s="541"/>
      <c r="Z81" s="541"/>
      <c r="AA81" s="540"/>
    </row>
    <row r="82" spans="2:27" ht="15" customHeight="1">
      <c r="B82" s="539" t="s">
        <v>1042</v>
      </c>
      <c r="C82" s="888" t="s">
        <v>1043</v>
      </c>
      <c r="D82" s="888"/>
      <c r="E82" s="888"/>
      <c r="F82" s="888"/>
      <c r="G82" s="888"/>
      <c r="H82" s="888"/>
      <c r="I82" s="539"/>
      <c r="J82" s="539"/>
      <c r="K82" s="539"/>
      <c r="L82" s="539"/>
      <c r="M82" s="539"/>
      <c r="N82" s="540"/>
      <c r="O82" s="516"/>
      <c r="P82" s="516"/>
      <c r="Q82" s="516"/>
      <c r="R82" s="516"/>
      <c r="S82" s="516"/>
      <c r="T82" s="516"/>
      <c r="U82" s="516"/>
      <c r="V82" s="516"/>
      <c r="W82" s="516"/>
      <c r="X82" s="516"/>
      <c r="Y82" s="516"/>
      <c r="Z82" s="516"/>
      <c r="AA82" s="540"/>
    </row>
    <row r="83" spans="2:27" ht="30" customHeight="1">
      <c r="B83" s="887" t="s">
        <v>1044</v>
      </c>
      <c r="C83" s="887"/>
      <c r="D83" s="887"/>
      <c r="E83" s="887"/>
      <c r="F83" s="887"/>
      <c r="G83" s="887"/>
      <c r="H83" s="887"/>
      <c r="I83" s="542"/>
      <c r="J83" s="542"/>
      <c r="K83" s="542"/>
      <c r="L83" s="542"/>
      <c r="M83" s="542"/>
      <c r="N83" s="543"/>
      <c r="O83" s="889" t="s">
        <v>1045</v>
      </c>
      <c r="P83" s="889"/>
      <c r="Q83" s="889"/>
      <c r="R83" s="889"/>
      <c r="S83" s="889"/>
      <c r="T83" s="889"/>
      <c r="U83" s="889"/>
      <c r="V83" s="558"/>
      <c r="W83" s="558"/>
      <c r="X83" s="558"/>
      <c r="Y83" s="558"/>
      <c r="Z83" s="558"/>
      <c r="AA83" s="543"/>
    </row>
    <row r="84" spans="2:27" ht="16">
      <c r="B84" s="525"/>
      <c r="C84" s="525"/>
      <c r="D84" s="525"/>
      <c r="E84" s="525"/>
      <c r="F84" s="525"/>
      <c r="G84" s="525"/>
      <c r="H84" s="525"/>
      <c r="I84" s="525"/>
      <c r="J84" s="525"/>
      <c r="K84" s="525"/>
      <c r="L84" s="525"/>
      <c r="M84" s="525"/>
      <c r="N84" s="525"/>
      <c r="O84" s="525"/>
      <c r="P84" s="525"/>
      <c r="Q84" s="525"/>
      <c r="R84" s="525"/>
      <c r="S84" s="525"/>
      <c r="T84" s="525"/>
      <c r="U84" s="525"/>
      <c r="V84" s="525"/>
      <c r="W84" s="525"/>
      <c r="X84" s="525"/>
      <c r="Y84" s="525"/>
      <c r="Z84" s="525"/>
      <c r="AA84" s="525"/>
    </row>
    <row r="85" spans="2:27" ht="27">
      <c r="B85" s="526" t="s">
        <v>1046</v>
      </c>
      <c r="C85" s="527">
        <v>2019</v>
      </c>
      <c r="D85" s="527">
        <v>2020</v>
      </c>
      <c r="E85" s="527">
        <v>2021</v>
      </c>
      <c r="F85" s="527" t="s">
        <v>514</v>
      </c>
      <c r="G85" s="527" t="s">
        <v>515</v>
      </c>
      <c r="H85" s="527" t="s">
        <v>516</v>
      </c>
      <c r="I85" s="527"/>
      <c r="J85" s="527"/>
      <c r="K85" s="527"/>
      <c r="L85" s="527"/>
      <c r="M85" s="527"/>
      <c r="N85" s="528"/>
      <c r="O85" s="526" t="s">
        <v>1047</v>
      </c>
      <c r="P85" s="527">
        <v>2019</v>
      </c>
      <c r="Q85" s="527">
        <v>2020</v>
      </c>
      <c r="R85" s="527">
        <v>2021</v>
      </c>
      <c r="S85" s="527" t="s">
        <v>514</v>
      </c>
      <c r="T85" s="527" t="s">
        <v>515</v>
      </c>
      <c r="U85" s="527" t="s">
        <v>516</v>
      </c>
      <c r="V85" s="527"/>
      <c r="W85" s="527"/>
      <c r="X85" s="527"/>
      <c r="Y85" s="527"/>
      <c r="Z85" s="527"/>
      <c r="AA85" s="528"/>
    </row>
    <row r="86" spans="2:27" ht="26.25" customHeight="1">
      <c r="B86" s="529" t="s">
        <v>1048</v>
      </c>
      <c r="C86" s="580">
        <v>2.1955429701894902</v>
      </c>
      <c r="D86" s="580">
        <v>2.52379642166694</v>
      </c>
      <c r="E86" s="580">
        <v>1.55276667050865</v>
      </c>
      <c r="F86" s="580">
        <v>1.6298240588745201</v>
      </c>
      <c r="G86" s="580">
        <v>1.80020439380174</v>
      </c>
      <c r="H86" s="580">
        <v>2.15689302081041</v>
      </c>
      <c r="I86" s="580"/>
      <c r="J86" s="580"/>
      <c r="K86" s="580"/>
      <c r="L86" s="580"/>
      <c r="M86" s="580"/>
      <c r="N86" s="581"/>
      <c r="O86" s="529" t="s">
        <v>1049</v>
      </c>
      <c r="P86" s="582">
        <v>3.9958374257518399</v>
      </c>
      <c r="Q86" s="582">
        <v>6.72410252197486</v>
      </c>
      <c r="R86" s="582">
        <v>1.99785222579165</v>
      </c>
      <c r="S86" s="582">
        <v>9.9839563748661694E-2</v>
      </c>
      <c r="T86" s="582" t="s">
        <v>956</v>
      </c>
      <c r="U86" s="582" t="s">
        <v>956</v>
      </c>
      <c r="V86" s="582"/>
      <c r="W86" s="582"/>
      <c r="X86" s="582"/>
      <c r="Y86" s="582"/>
      <c r="Z86" s="582"/>
      <c r="AA86" s="581"/>
    </row>
    <row r="87" spans="2:27" ht="30" customHeight="1">
      <c r="B87" s="890" t="s">
        <v>1050</v>
      </c>
      <c r="C87" s="890"/>
      <c r="D87" s="890"/>
      <c r="E87" s="890"/>
      <c r="F87" s="890"/>
      <c r="G87" s="890"/>
      <c r="H87" s="890"/>
      <c r="I87" s="533"/>
      <c r="J87" s="533"/>
      <c r="K87" s="533"/>
      <c r="L87" s="533"/>
      <c r="M87" s="533"/>
      <c r="N87" s="534"/>
      <c r="O87" s="890" t="s">
        <v>1051</v>
      </c>
      <c r="P87" s="890"/>
      <c r="Q87" s="890"/>
      <c r="R87" s="890"/>
      <c r="S87" s="890"/>
      <c r="T87" s="890"/>
      <c r="U87" s="890"/>
      <c r="V87" s="533"/>
      <c r="W87" s="533"/>
      <c r="X87" s="533"/>
      <c r="Y87" s="533"/>
      <c r="Z87" s="533"/>
      <c r="AA87" s="534"/>
    </row>
    <row r="88" spans="2:27">
      <c r="B88" s="535" t="s">
        <v>898</v>
      </c>
      <c r="C88" s="884" t="s">
        <v>899</v>
      </c>
      <c r="D88" s="884"/>
      <c r="E88" s="884"/>
      <c r="F88" s="884"/>
      <c r="G88" s="884"/>
      <c r="H88" s="884"/>
      <c r="I88" s="536"/>
      <c r="J88" s="536"/>
      <c r="K88" s="536"/>
      <c r="L88" s="536"/>
      <c r="M88" s="536"/>
      <c r="N88" s="537"/>
      <c r="O88" s="535" t="s">
        <v>898</v>
      </c>
      <c r="P88" s="884" t="s">
        <v>899</v>
      </c>
      <c r="Q88" s="884"/>
      <c r="R88" s="884"/>
      <c r="S88" s="884"/>
      <c r="T88" s="884"/>
      <c r="U88" s="884"/>
      <c r="V88" s="536"/>
      <c r="W88" s="536"/>
      <c r="X88" s="536"/>
      <c r="Y88" s="536"/>
      <c r="Z88" s="536"/>
      <c r="AA88" s="537"/>
    </row>
    <row r="89" spans="2:27" ht="15" customHeight="1">
      <c r="B89" s="539" t="s">
        <v>1052</v>
      </c>
      <c r="C89" s="888" t="s">
        <v>1053</v>
      </c>
      <c r="D89" s="888"/>
      <c r="E89" s="888"/>
      <c r="F89" s="888"/>
      <c r="G89" s="888"/>
      <c r="H89" s="888"/>
      <c r="I89" s="539"/>
      <c r="J89" s="539"/>
      <c r="K89" s="539"/>
      <c r="L89" s="539"/>
      <c r="M89" s="539"/>
      <c r="N89" s="574"/>
      <c r="O89" s="549" t="s">
        <v>1054</v>
      </c>
      <c r="P89" s="886" t="s">
        <v>1055</v>
      </c>
      <c r="Q89" s="886"/>
      <c r="R89" s="886"/>
      <c r="S89" s="886"/>
      <c r="T89" s="886"/>
      <c r="U89" s="886"/>
      <c r="V89" s="549"/>
      <c r="W89" s="549"/>
      <c r="X89" s="549"/>
      <c r="Y89" s="549"/>
      <c r="Z89" s="549"/>
      <c r="AA89" s="574"/>
    </row>
    <row r="90" spans="2:27" ht="15" customHeight="1">
      <c r="B90" s="539" t="s">
        <v>1056</v>
      </c>
      <c r="C90" s="888" t="s">
        <v>1057</v>
      </c>
      <c r="D90" s="888"/>
      <c r="E90" s="888"/>
      <c r="F90" s="888"/>
      <c r="G90" s="888"/>
      <c r="H90" s="888"/>
      <c r="I90" s="539"/>
      <c r="J90" s="539"/>
      <c r="K90" s="539"/>
      <c r="L90" s="539"/>
      <c r="M90" s="539"/>
      <c r="N90" s="574"/>
      <c r="O90" s="541" t="s">
        <v>1058</v>
      </c>
      <c r="P90" s="885" t="s">
        <v>1059</v>
      </c>
      <c r="Q90" s="885"/>
      <c r="R90" s="885"/>
      <c r="S90" s="885"/>
      <c r="T90" s="885"/>
      <c r="U90" s="885"/>
      <c r="V90" s="541"/>
      <c r="W90" s="541"/>
      <c r="X90" s="541"/>
      <c r="Y90" s="541"/>
      <c r="Z90" s="541"/>
      <c r="AA90" s="574"/>
    </row>
    <row r="91" spans="2:27" ht="15" customHeight="1">
      <c r="B91" s="539" t="s">
        <v>1060</v>
      </c>
      <c r="C91" s="888" t="s">
        <v>1061</v>
      </c>
      <c r="D91" s="888"/>
      <c r="E91" s="888"/>
      <c r="F91" s="888"/>
      <c r="G91" s="888"/>
      <c r="H91" s="888"/>
      <c r="I91" s="539"/>
      <c r="J91" s="539"/>
      <c r="K91" s="539"/>
      <c r="L91" s="539"/>
      <c r="M91" s="539"/>
      <c r="N91" s="574"/>
      <c r="O91" s="541" t="s">
        <v>1062</v>
      </c>
      <c r="P91" s="885" t="s">
        <v>1024</v>
      </c>
      <c r="Q91" s="885"/>
      <c r="R91" s="885"/>
      <c r="S91" s="885"/>
      <c r="T91" s="885"/>
      <c r="U91" s="885"/>
      <c r="V91" s="541"/>
      <c r="W91" s="541"/>
      <c r="X91" s="541"/>
      <c r="Y91" s="541"/>
      <c r="Z91" s="541"/>
      <c r="AA91" s="574"/>
    </row>
    <row r="92" spans="2:27" ht="15" customHeight="1">
      <c r="B92" s="539" t="s">
        <v>1063</v>
      </c>
      <c r="C92" s="888" t="s">
        <v>1043</v>
      </c>
      <c r="D92" s="888"/>
      <c r="E92" s="888"/>
      <c r="F92" s="888"/>
      <c r="G92" s="888"/>
      <c r="H92" s="888"/>
      <c r="I92" s="539"/>
      <c r="J92" s="539"/>
      <c r="K92" s="539"/>
      <c r="L92" s="539"/>
      <c r="M92" s="539"/>
      <c r="N92" s="574"/>
      <c r="O92" s="557"/>
      <c r="P92" s="557"/>
      <c r="Q92" s="557"/>
      <c r="R92" s="557"/>
      <c r="S92" s="557"/>
      <c r="T92" s="557"/>
      <c r="U92" s="557"/>
      <c r="V92" s="557"/>
      <c r="W92" s="557"/>
      <c r="X92" s="557"/>
      <c r="Y92" s="557"/>
      <c r="Z92" s="557"/>
      <c r="AA92" s="574"/>
    </row>
    <row r="93" spans="2:27" ht="30" customHeight="1">
      <c r="B93" s="887" t="s">
        <v>1064</v>
      </c>
      <c r="C93" s="887"/>
      <c r="D93" s="887"/>
      <c r="E93" s="887"/>
      <c r="F93" s="887"/>
      <c r="G93" s="887"/>
      <c r="H93" s="887"/>
      <c r="I93" s="542"/>
      <c r="J93" s="542"/>
      <c r="K93" s="542"/>
      <c r="L93" s="542"/>
      <c r="M93" s="542"/>
      <c r="N93" s="543"/>
      <c r="O93" s="889" t="s">
        <v>1065</v>
      </c>
      <c r="P93" s="889"/>
      <c r="Q93" s="889"/>
      <c r="R93" s="889"/>
      <c r="S93" s="889"/>
      <c r="T93" s="889"/>
      <c r="U93" s="889"/>
      <c r="V93" s="558"/>
      <c r="W93" s="558"/>
      <c r="X93" s="558"/>
      <c r="Y93" s="558"/>
      <c r="Z93" s="558"/>
      <c r="AA93" s="543"/>
    </row>
    <row r="94" spans="2:27">
      <c r="B94" s="543"/>
      <c r="C94" s="543"/>
      <c r="D94" s="543"/>
      <c r="E94" s="543"/>
      <c r="F94" s="543"/>
      <c r="G94" s="543"/>
      <c r="H94" s="543"/>
      <c r="I94" s="543"/>
      <c r="J94" s="543"/>
      <c r="K94" s="543"/>
      <c r="L94" s="543"/>
      <c r="M94" s="543"/>
      <c r="N94" s="543"/>
      <c r="O94" s="543"/>
      <c r="P94" s="543"/>
      <c r="Q94" s="543"/>
      <c r="R94" s="543"/>
      <c r="S94" s="543"/>
      <c r="T94" s="543"/>
      <c r="U94" s="543"/>
      <c r="V94" s="543"/>
      <c r="W94" s="543"/>
      <c r="X94" s="543"/>
      <c r="Y94" s="543"/>
      <c r="Z94" s="543"/>
      <c r="AA94" s="543"/>
    </row>
    <row r="95" spans="2:27" ht="27">
      <c r="B95" s="526" t="s">
        <v>1066</v>
      </c>
      <c r="C95" s="527">
        <v>2019</v>
      </c>
      <c r="D95" s="527">
        <v>2020</v>
      </c>
      <c r="E95" s="527">
        <v>2021</v>
      </c>
      <c r="F95" s="527" t="s">
        <v>514</v>
      </c>
      <c r="G95" s="527" t="s">
        <v>515</v>
      </c>
      <c r="H95" s="527" t="s">
        <v>516</v>
      </c>
      <c r="I95" s="527"/>
      <c r="J95" s="527"/>
      <c r="K95" s="527"/>
      <c r="L95" s="527"/>
      <c r="M95" s="527"/>
      <c r="N95" s="528"/>
      <c r="O95" s="526" t="s">
        <v>1067</v>
      </c>
      <c r="P95" s="527">
        <v>2019</v>
      </c>
      <c r="Q95" s="527">
        <v>2020</v>
      </c>
      <c r="R95" s="527">
        <v>2021</v>
      </c>
      <c r="S95" s="527" t="s">
        <v>514</v>
      </c>
      <c r="T95" s="527" t="s">
        <v>515</v>
      </c>
      <c r="U95" s="527" t="s">
        <v>516</v>
      </c>
      <c r="V95" s="527"/>
      <c r="W95" s="527"/>
      <c r="X95" s="527"/>
      <c r="Y95" s="527"/>
      <c r="Z95" s="527"/>
      <c r="AA95" s="528"/>
    </row>
    <row r="96" spans="2:27" ht="26.25" customHeight="1">
      <c r="B96" s="529" t="s">
        <v>1068</v>
      </c>
      <c r="C96" s="583">
        <v>184923</v>
      </c>
      <c r="D96" s="583">
        <v>210450</v>
      </c>
      <c r="E96" s="583">
        <v>249384</v>
      </c>
      <c r="F96" s="583">
        <v>336452.16863014502</v>
      </c>
      <c r="G96" s="583">
        <v>617917.45736083703</v>
      </c>
      <c r="H96" s="583">
        <v>1082214.164871</v>
      </c>
      <c r="I96" s="583"/>
      <c r="J96" s="583"/>
      <c r="K96" s="583"/>
      <c r="L96" s="583"/>
      <c r="M96" s="583"/>
      <c r="N96" s="573"/>
      <c r="O96" s="529" t="s">
        <v>1069</v>
      </c>
      <c r="P96" s="577" t="s">
        <v>592</v>
      </c>
      <c r="Q96" s="577">
        <v>0.73111311586694805</v>
      </c>
      <c r="R96" s="577">
        <v>0.55190547427673098</v>
      </c>
      <c r="S96" s="577">
        <v>3.2266576493575901E-2</v>
      </c>
      <c r="T96" s="577">
        <v>-0.225498458407554</v>
      </c>
      <c r="U96" s="577">
        <v>-0.356996858578423</v>
      </c>
      <c r="V96" s="577"/>
      <c r="W96" s="577"/>
      <c r="X96" s="577"/>
      <c r="Y96" s="577"/>
      <c r="Z96" s="577"/>
      <c r="AA96" s="573"/>
    </row>
    <row r="97" spans="2:27" ht="30" customHeight="1">
      <c r="B97" s="890" t="s">
        <v>1070</v>
      </c>
      <c r="C97" s="890"/>
      <c r="D97" s="890"/>
      <c r="E97" s="890"/>
      <c r="F97" s="890"/>
      <c r="G97" s="890"/>
      <c r="H97" s="890"/>
      <c r="I97" s="533"/>
      <c r="J97" s="533"/>
      <c r="K97" s="533"/>
      <c r="L97" s="533"/>
      <c r="M97" s="533"/>
      <c r="N97" s="534"/>
      <c r="O97" s="890" t="s">
        <v>1071</v>
      </c>
      <c r="P97" s="890"/>
      <c r="Q97" s="890"/>
      <c r="R97" s="890"/>
      <c r="S97" s="890"/>
      <c r="T97" s="890"/>
      <c r="U97" s="890"/>
      <c r="V97" s="533"/>
      <c r="W97" s="533"/>
      <c r="X97" s="533"/>
      <c r="Y97" s="533"/>
      <c r="Z97" s="533"/>
      <c r="AA97" s="534"/>
    </row>
    <row r="98" spans="2:27">
      <c r="B98" s="535" t="s">
        <v>898</v>
      </c>
      <c r="C98" s="884" t="s">
        <v>899</v>
      </c>
      <c r="D98" s="884"/>
      <c r="E98" s="884"/>
      <c r="F98" s="884"/>
      <c r="G98" s="884"/>
      <c r="H98" s="884"/>
      <c r="I98" s="536"/>
      <c r="J98" s="536"/>
      <c r="K98" s="536"/>
      <c r="L98" s="536"/>
      <c r="M98" s="536"/>
      <c r="N98" s="537"/>
      <c r="O98" s="535" t="s">
        <v>898</v>
      </c>
      <c r="P98" s="884" t="s">
        <v>899</v>
      </c>
      <c r="Q98" s="884"/>
      <c r="R98" s="884"/>
      <c r="S98" s="884"/>
      <c r="T98" s="884"/>
      <c r="U98" s="884"/>
      <c r="V98" s="536"/>
      <c r="W98" s="536"/>
      <c r="X98" s="536"/>
      <c r="Y98" s="536"/>
      <c r="Z98" s="536"/>
      <c r="AA98" s="537"/>
    </row>
    <row r="99" spans="2:27" ht="15" customHeight="1">
      <c r="B99" s="541" t="s">
        <v>1072</v>
      </c>
      <c r="C99" s="885" t="s">
        <v>1073</v>
      </c>
      <c r="D99" s="885"/>
      <c r="E99" s="885"/>
      <c r="F99" s="885"/>
      <c r="G99" s="885"/>
      <c r="H99" s="885"/>
      <c r="I99" s="541"/>
      <c r="J99" s="541"/>
      <c r="K99" s="541"/>
      <c r="L99" s="541"/>
      <c r="M99" s="541"/>
      <c r="N99" s="574"/>
      <c r="O99" s="549" t="s">
        <v>1074</v>
      </c>
      <c r="P99" s="886" t="s">
        <v>1055</v>
      </c>
      <c r="Q99" s="886"/>
      <c r="R99" s="886"/>
      <c r="S99" s="886"/>
      <c r="T99" s="886"/>
      <c r="U99" s="886"/>
      <c r="V99" s="549"/>
      <c r="W99" s="549"/>
      <c r="X99" s="549"/>
      <c r="Y99" s="549"/>
      <c r="Z99" s="549"/>
      <c r="AA99" s="574"/>
    </row>
    <row r="100" spans="2:27" ht="15" customHeight="1">
      <c r="B100" s="541" t="s">
        <v>1075</v>
      </c>
      <c r="C100" s="885" t="s">
        <v>1076</v>
      </c>
      <c r="D100" s="885"/>
      <c r="E100" s="885"/>
      <c r="F100" s="885"/>
      <c r="G100" s="885"/>
      <c r="H100" s="885"/>
      <c r="I100" s="541"/>
      <c r="J100" s="541"/>
      <c r="K100" s="541"/>
      <c r="L100" s="541"/>
      <c r="M100" s="541"/>
      <c r="N100" s="576"/>
      <c r="O100" s="541" t="s">
        <v>1077</v>
      </c>
      <c r="P100" s="885" t="s">
        <v>1059</v>
      </c>
      <c r="Q100" s="885"/>
      <c r="R100" s="885"/>
      <c r="S100" s="885"/>
      <c r="T100" s="885"/>
      <c r="U100" s="885"/>
      <c r="V100" s="541"/>
      <c r="W100" s="541"/>
      <c r="X100" s="541"/>
      <c r="Y100" s="541"/>
      <c r="Z100" s="541"/>
      <c r="AA100" s="576"/>
    </row>
    <row r="101" spans="2:27" ht="15" customHeight="1">
      <c r="B101" s="516"/>
      <c r="C101" s="516"/>
      <c r="D101" s="516"/>
      <c r="E101" s="516"/>
      <c r="F101" s="516"/>
      <c r="G101" s="516"/>
      <c r="H101" s="516"/>
      <c r="I101" s="516"/>
      <c r="J101" s="516"/>
      <c r="K101" s="516"/>
      <c r="L101" s="516"/>
      <c r="M101" s="516"/>
      <c r="N101" s="576"/>
      <c r="O101" s="549" t="s">
        <v>1078</v>
      </c>
      <c r="P101" s="886" t="s">
        <v>1024</v>
      </c>
      <c r="Q101" s="886"/>
      <c r="R101" s="886"/>
      <c r="S101" s="886"/>
      <c r="T101" s="886"/>
      <c r="U101" s="886"/>
      <c r="V101" s="549"/>
      <c r="W101" s="549"/>
      <c r="X101" s="549"/>
      <c r="Y101" s="549"/>
      <c r="Z101" s="549"/>
      <c r="AA101" s="576"/>
    </row>
    <row r="102" spans="2:27" ht="30" customHeight="1">
      <c r="B102" s="887" t="s">
        <v>1079</v>
      </c>
      <c r="C102" s="887"/>
      <c r="D102" s="887"/>
      <c r="E102" s="887"/>
      <c r="F102" s="887"/>
      <c r="G102" s="887"/>
      <c r="H102" s="887"/>
      <c r="I102" s="542"/>
      <c r="J102" s="542"/>
      <c r="K102" s="542"/>
      <c r="L102" s="542"/>
      <c r="M102" s="542"/>
      <c r="N102" s="543"/>
      <c r="O102" s="887" t="s">
        <v>1080</v>
      </c>
      <c r="P102" s="887"/>
      <c r="Q102" s="887"/>
      <c r="R102" s="887"/>
      <c r="S102" s="887"/>
      <c r="T102" s="887"/>
      <c r="U102" s="887"/>
      <c r="V102" s="542"/>
      <c r="W102" s="542"/>
      <c r="X102" s="542"/>
      <c r="Y102" s="542"/>
      <c r="Z102" s="542"/>
      <c r="AA102" s="543"/>
    </row>
    <row r="103" spans="2:27" ht="4.5" customHeight="1">
      <c r="B103" s="516"/>
      <c r="C103" s="516"/>
      <c r="D103" s="516"/>
      <c r="E103" s="516"/>
      <c r="F103" s="516"/>
      <c r="G103" s="516"/>
      <c r="H103" s="516"/>
      <c r="I103" s="516"/>
      <c r="J103" s="516"/>
      <c r="K103" s="516"/>
      <c r="L103" s="516"/>
      <c r="M103" s="516"/>
      <c r="O103" s="516"/>
      <c r="P103" s="516"/>
      <c r="Q103" s="516"/>
      <c r="R103" s="516"/>
      <c r="S103" s="516"/>
      <c r="T103" s="516"/>
      <c r="U103" s="516"/>
      <c r="V103" s="516"/>
      <c r="W103" s="516"/>
      <c r="X103" s="516"/>
      <c r="Y103" s="516"/>
      <c r="Z103" s="516"/>
    </row>
    <row r="104" spans="2:27" ht="3" customHeight="1">
      <c r="B104" s="516"/>
      <c r="C104" s="516"/>
      <c r="D104" s="516"/>
      <c r="E104" s="516"/>
      <c r="F104" s="516"/>
      <c r="G104" s="516"/>
      <c r="H104" s="516"/>
      <c r="I104" s="516"/>
      <c r="J104" s="516"/>
      <c r="K104" s="516"/>
      <c r="L104" s="516"/>
      <c r="M104" s="516"/>
      <c r="O104" s="516"/>
      <c r="P104" s="516"/>
      <c r="Q104" s="516"/>
      <c r="R104" s="516"/>
      <c r="S104" s="516"/>
      <c r="T104" s="516"/>
      <c r="U104" s="516"/>
      <c r="V104" s="516"/>
      <c r="W104" s="516"/>
      <c r="X104" s="516"/>
      <c r="Y104" s="516"/>
      <c r="Z104" s="516"/>
    </row>
    <row r="105" spans="2:27" ht="26.25" customHeight="1">
      <c r="B105" s="561" t="s">
        <v>1081</v>
      </c>
      <c r="C105" s="562">
        <v>2019</v>
      </c>
      <c r="D105" s="562">
        <v>2020</v>
      </c>
      <c r="E105" s="562">
        <v>2021</v>
      </c>
      <c r="F105" s="562" t="s">
        <v>514</v>
      </c>
      <c r="G105" s="562" t="s">
        <v>515</v>
      </c>
      <c r="H105" s="562" t="s">
        <v>516</v>
      </c>
      <c r="I105" s="562"/>
      <c r="J105" s="562"/>
      <c r="K105" s="562"/>
      <c r="L105" s="562"/>
      <c r="M105" s="562"/>
      <c r="O105" s="584" t="s">
        <v>1082</v>
      </c>
      <c r="P105" s="562">
        <v>2019</v>
      </c>
      <c r="Q105" s="562">
        <v>2020</v>
      </c>
      <c r="R105" s="562">
        <v>2021</v>
      </c>
      <c r="S105" s="562" t="s">
        <v>514</v>
      </c>
      <c r="T105" s="562" t="s">
        <v>515</v>
      </c>
      <c r="U105" s="562" t="s">
        <v>516</v>
      </c>
      <c r="V105" s="562"/>
      <c r="W105" s="562"/>
      <c r="X105" s="562"/>
      <c r="Y105" s="562"/>
      <c r="Z105" s="562"/>
    </row>
    <row r="106" spans="2:27" ht="17">
      <c r="B106" s="585" t="s">
        <v>1083</v>
      </c>
      <c r="C106" s="567">
        <v>2.1955429701894902</v>
      </c>
      <c r="D106" s="567">
        <v>2.52379642166694</v>
      </c>
      <c r="E106" s="567">
        <v>1.55276667050865</v>
      </c>
      <c r="F106" s="567">
        <v>1.6298240588745201</v>
      </c>
      <c r="G106" s="567">
        <v>1.80020439380174</v>
      </c>
      <c r="H106" s="567">
        <v>2.15689302081041</v>
      </c>
      <c r="I106" s="567"/>
      <c r="J106" s="567"/>
      <c r="K106" s="567"/>
      <c r="L106" s="567"/>
      <c r="M106" s="567"/>
      <c r="O106" s="586" t="s">
        <v>1084</v>
      </c>
      <c r="P106" s="567">
        <v>6.2984840409782694E-2</v>
      </c>
      <c r="Q106" s="567">
        <v>2.4121083282718201E-2</v>
      </c>
      <c r="R106" s="567">
        <v>1.23202920966556E-2</v>
      </c>
      <c r="S106" s="567">
        <v>8.4169062239132508E-3</v>
      </c>
      <c r="T106" s="567">
        <v>5.5038040663725699E-3</v>
      </c>
      <c r="U106" s="567">
        <v>5.55562056404233E-3</v>
      </c>
      <c r="V106" s="567"/>
      <c r="W106" s="567"/>
      <c r="X106" s="567"/>
      <c r="Y106" s="567"/>
      <c r="Z106" s="567"/>
    </row>
    <row r="107" spans="2:27" ht="17">
      <c r="B107" s="585" t="s">
        <v>1085</v>
      </c>
      <c r="C107" s="587">
        <v>95.737253508616107</v>
      </c>
      <c r="D107" s="587">
        <v>155.79977848440501</v>
      </c>
      <c r="E107" s="587">
        <v>253.88950024087799</v>
      </c>
      <c r="F107" s="587">
        <v>146.41171199999999</v>
      </c>
      <c r="G107" s="587">
        <v>109.813176</v>
      </c>
      <c r="H107" s="587">
        <v>109.813176</v>
      </c>
      <c r="I107" s="587"/>
      <c r="J107" s="587"/>
      <c r="K107" s="587"/>
      <c r="L107" s="587"/>
      <c r="M107" s="587"/>
      <c r="O107" s="586" t="s">
        <v>1086</v>
      </c>
      <c r="P107" s="567">
        <v>0.39797016042280497</v>
      </c>
      <c r="Q107" s="567">
        <v>0.221843423971084</v>
      </c>
      <c r="R107" s="567">
        <v>4.4598439651216203E-2</v>
      </c>
      <c r="S107" s="567">
        <v>2.60436754322604E-2</v>
      </c>
      <c r="T107" s="567">
        <v>1.65988664287057E-2</v>
      </c>
      <c r="U107" s="567">
        <v>1.5482651369351201E-2</v>
      </c>
      <c r="V107" s="567"/>
      <c r="W107" s="567"/>
      <c r="X107" s="567"/>
      <c r="Y107" s="567"/>
      <c r="Z107" s="567"/>
    </row>
    <row r="108" spans="2:27" ht="17">
      <c r="B108" s="585" t="s">
        <v>1087</v>
      </c>
      <c r="C108" s="587" t="s">
        <v>592</v>
      </c>
      <c r="D108" s="587" t="s">
        <v>592</v>
      </c>
      <c r="E108" s="587" t="s">
        <v>592</v>
      </c>
      <c r="F108" s="587">
        <v>120.00960000000001</v>
      </c>
      <c r="G108" s="587">
        <v>90.010800000000003</v>
      </c>
      <c r="H108" s="587">
        <v>90.010800000000003</v>
      </c>
      <c r="I108" s="587"/>
      <c r="J108" s="587"/>
      <c r="K108" s="587"/>
      <c r="L108" s="587"/>
      <c r="M108" s="587"/>
      <c r="O108" s="586" t="s">
        <v>1088</v>
      </c>
      <c r="P108" s="567">
        <v>-0.142883579084503</v>
      </c>
      <c r="Q108" s="567">
        <v>-9.3898495837650503E-2</v>
      </c>
      <c r="R108" s="567">
        <v>0.10294378660716499</v>
      </c>
      <c r="S108" s="567">
        <v>0.25829662921348301</v>
      </c>
      <c r="T108" s="567">
        <v>0.29403501683501698</v>
      </c>
      <c r="U108" s="567">
        <v>0.329496470588235</v>
      </c>
      <c r="V108" s="567"/>
      <c r="W108" s="567"/>
      <c r="X108" s="567"/>
      <c r="Y108" s="567"/>
      <c r="Z108" s="567"/>
    </row>
    <row r="109" spans="2:27" ht="17">
      <c r="B109" s="585" t="s">
        <v>1089</v>
      </c>
      <c r="C109" s="587">
        <v>195.530986915509</v>
      </c>
      <c r="D109" s="587">
        <v>101.520567496751</v>
      </c>
      <c r="E109" s="587">
        <v>239.581858802271</v>
      </c>
      <c r="F109" s="587">
        <v>185.52322120013901</v>
      </c>
      <c r="G109" s="587">
        <v>164.377490849955</v>
      </c>
      <c r="H109" s="587">
        <v>134.98291516080499</v>
      </c>
      <c r="I109" s="587"/>
      <c r="J109" s="587"/>
      <c r="K109" s="587"/>
      <c r="L109" s="587"/>
      <c r="M109" s="587"/>
      <c r="N109" s="528"/>
      <c r="O109" s="586" t="s">
        <v>1090</v>
      </c>
      <c r="P109" s="568">
        <v>2.5127512046068898</v>
      </c>
      <c r="Q109" s="568">
        <v>4.5076837622662502</v>
      </c>
      <c r="R109" s="568">
        <v>22.422309117102301</v>
      </c>
      <c r="S109" s="568">
        <v>38.397038183070599</v>
      </c>
      <c r="T109" s="568">
        <v>60.2450778367986</v>
      </c>
      <c r="U109" s="568">
        <v>64.588420687399605</v>
      </c>
      <c r="V109" s="568"/>
      <c r="W109" s="568"/>
      <c r="X109" s="568"/>
      <c r="Y109" s="568"/>
      <c r="Z109" s="568"/>
      <c r="AA109" s="528"/>
    </row>
    <row r="110" spans="2:27" ht="17">
      <c r="B110" s="585" t="s">
        <v>1091</v>
      </c>
      <c r="C110" s="587" t="s">
        <v>592</v>
      </c>
      <c r="D110" s="587" t="s">
        <v>592</v>
      </c>
      <c r="E110" s="587" t="s">
        <v>592</v>
      </c>
      <c r="F110" s="587">
        <v>152.57706583757499</v>
      </c>
      <c r="G110" s="587">
        <v>135.04983912876401</v>
      </c>
      <c r="H110" s="587">
        <v>110.861949420635</v>
      </c>
      <c r="I110" s="587"/>
      <c r="J110" s="587"/>
      <c r="K110" s="587"/>
      <c r="L110" s="587"/>
      <c r="M110" s="587"/>
      <c r="N110" s="588"/>
      <c r="O110" s="586" t="s">
        <v>1092</v>
      </c>
      <c r="P110" s="589">
        <v>0.15826523361165401</v>
      </c>
      <c r="Q110" s="589">
        <v>0.10873021544178101</v>
      </c>
      <c r="R110" s="589">
        <v>0.27624939780420399</v>
      </c>
      <c r="S110" s="589">
        <v>0.32318426966292102</v>
      </c>
      <c r="T110" s="589">
        <v>0.33157710437710403</v>
      </c>
      <c r="U110" s="589">
        <v>0.35882875816993498</v>
      </c>
      <c r="V110" s="589"/>
      <c r="W110" s="589"/>
      <c r="X110" s="589"/>
      <c r="Y110" s="589"/>
      <c r="Z110" s="589"/>
      <c r="AA110" s="588"/>
    </row>
    <row r="111" spans="2:27" ht="17">
      <c r="B111" s="585" t="s">
        <v>1093</v>
      </c>
      <c r="C111" s="566">
        <v>318.47752709184601</v>
      </c>
      <c r="D111" s="566">
        <v>213.917610489835</v>
      </c>
      <c r="E111" s="566">
        <v>268.24513806131</v>
      </c>
      <c r="F111" s="566">
        <v>118.868764044944</v>
      </c>
      <c r="G111" s="566">
        <v>71.241212121212101</v>
      </c>
      <c r="H111" s="566">
        <v>55.316705882352998</v>
      </c>
      <c r="I111" s="566"/>
      <c r="J111" s="566"/>
      <c r="K111" s="566"/>
      <c r="L111" s="566"/>
      <c r="M111" s="566"/>
      <c r="N111" s="588"/>
      <c r="O111" s="590"/>
      <c r="P111" s="590"/>
      <c r="Q111" s="590"/>
      <c r="R111" s="590"/>
      <c r="S111" s="590"/>
      <c r="T111" s="590"/>
      <c r="U111" s="590"/>
      <c r="V111" s="590"/>
      <c r="W111" s="590"/>
      <c r="X111" s="590"/>
      <c r="Y111" s="590"/>
      <c r="Z111" s="590"/>
      <c r="AA111" s="588"/>
    </row>
    <row r="112" spans="2:27" ht="17">
      <c r="B112" s="585" t="s">
        <v>1094</v>
      </c>
      <c r="C112" s="566">
        <v>717.16766956144897</v>
      </c>
      <c r="D112" s="566">
        <v>899.10125014078199</v>
      </c>
      <c r="E112" s="566">
        <v>401.49983870661703</v>
      </c>
      <c r="F112" s="566">
        <v>320.95503913597503</v>
      </c>
      <c r="G112" s="566">
        <v>171.36664776868901</v>
      </c>
      <c r="H112" s="566">
        <v>130.57664774129799</v>
      </c>
      <c r="I112" s="566"/>
      <c r="J112" s="566"/>
      <c r="K112" s="566"/>
      <c r="L112" s="566"/>
      <c r="M112" s="566"/>
      <c r="N112" s="588"/>
      <c r="O112" s="590"/>
      <c r="P112" s="590"/>
      <c r="Q112" s="590"/>
      <c r="R112" s="590"/>
      <c r="S112" s="590"/>
      <c r="T112" s="590"/>
      <c r="U112" s="590"/>
      <c r="V112" s="590"/>
      <c r="W112" s="590"/>
      <c r="X112" s="590"/>
      <c r="Y112" s="590"/>
      <c r="Z112" s="590"/>
      <c r="AA112" s="588"/>
    </row>
    <row r="113" spans="2:27" ht="66" customHeight="1">
      <c r="B113" s="591" t="s">
        <v>1095</v>
      </c>
      <c r="C113" s="592">
        <v>2019</v>
      </c>
      <c r="D113" s="592">
        <v>2020</v>
      </c>
      <c r="E113" s="592">
        <v>2021</v>
      </c>
      <c r="F113" s="592" t="s">
        <v>514</v>
      </c>
      <c r="G113" s="592" t="s">
        <v>515</v>
      </c>
      <c r="H113" s="592" t="s">
        <v>516</v>
      </c>
      <c r="I113" s="592"/>
      <c r="J113" s="592"/>
      <c r="K113" s="592"/>
      <c r="L113" s="592"/>
      <c r="M113" s="592"/>
      <c r="N113" s="588"/>
      <c r="O113" s="591" t="s">
        <v>1096</v>
      </c>
      <c r="P113" s="592">
        <v>2019</v>
      </c>
      <c r="Q113" s="592">
        <v>2020</v>
      </c>
      <c r="R113" s="592">
        <v>2021</v>
      </c>
      <c r="S113" s="592" t="s">
        <v>514</v>
      </c>
      <c r="T113" s="592" t="s">
        <v>515</v>
      </c>
      <c r="U113" s="592" t="s">
        <v>516</v>
      </c>
      <c r="V113" s="592"/>
      <c r="W113" s="592"/>
      <c r="X113" s="592"/>
      <c r="Y113" s="592"/>
      <c r="Z113" s="592"/>
      <c r="AA113" s="588"/>
    </row>
    <row r="114" spans="2:27" ht="17">
      <c r="B114" s="585" t="s">
        <v>1097</v>
      </c>
      <c r="C114" s="567">
        <v>0.267602297625392</v>
      </c>
      <c r="D114" s="593">
        <v>0.19306245310657799</v>
      </c>
      <c r="E114" s="593">
        <v>0.140977205304394</v>
      </c>
      <c r="F114" s="593">
        <v>0.101573033707865</v>
      </c>
      <c r="G114" s="593">
        <v>0.11596498316498299</v>
      </c>
      <c r="H114" s="593">
        <v>0.102301699346405</v>
      </c>
      <c r="I114" s="593"/>
      <c r="J114" s="593"/>
      <c r="K114" s="593"/>
      <c r="L114" s="593"/>
      <c r="M114" s="593"/>
      <c r="N114" s="588"/>
      <c r="O114" s="586" t="s">
        <v>1098</v>
      </c>
      <c r="P114" s="564">
        <v>0</v>
      </c>
      <c r="Q114" s="564">
        <v>-32083.532682462199</v>
      </c>
      <c r="R114" s="564">
        <v>25151.3633003166</v>
      </c>
      <c r="S114" s="564">
        <v>165746.364</v>
      </c>
      <c r="T114" s="564">
        <v>314818.88199999998</v>
      </c>
      <c r="U114" s="564">
        <v>454346.80200000003</v>
      </c>
      <c r="V114" s="564"/>
      <c r="W114" s="564"/>
      <c r="X114" s="564"/>
      <c r="Y114" s="564"/>
      <c r="Z114" s="564"/>
      <c r="AA114" s="564"/>
    </row>
    <row r="115" spans="2:27" ht="17">
      <c r="B115" s="585" t="s">
        <v>1099</v>
      </c>
      <c r="C115" s="567">
        <v>0.42586753123704602</v>
      </c>
      <c r="D115" s="593">
        <v>0.30179266854835801</v>
      </c>
      <c r="E115" s="593">
        <v>0.41722660310859799</v>
      </c>
      <c r="F115" s="593">
        <v>0.42475730337078699</v>
      </c>
      <c r="G115" s="593">
        <v>0.44754208754208802</v>
      </c>
      <c r="H115" s="593">
        <v>0.46113045751634002</v>
      </c>
      <c r="I115" s="593"/>
      <c r="J115" s="593"/>
      <c r="K115" s="593"/>
      <c r="L115" s="593"/>
      <c r="M115" s="593"/>
      <c r="N115" s="588"/>
      <c r="O115" s="586" t="s">
        <v>1100</v>
      </c>
      <c r="P115" s="594">
        <v>-4.26516827119603E-2</v>
      </c>
      <c r="Q115" s="594">
        <v>-4.5620239980905697E-2</v>
      </c>
      <c r="R115" s="594">
        <v>4.3282013231929803E-2</v>
      </c>
      <c r="S115" s="594">
        <v>0.20891016770419299</v>
      </c>
      <c r="T115" s="594">
        <v>0.27051547460409803</v>
      </c>
      <c r="U115" s="594">
        <v>0.28204203922044802</v>
      </c>
      <c r="V115" s="594"/>
      <c r="W115" s="594"/>
      <c r="X115" s="594"/>
      <c r="Y115" s="594"/>
      <c r="Z115" s="594"/>
      <c r="AA115" s="594"/>
    </row>
    <row r="116" spans="2:27" ht="17">
      <c r="B116" s="585" t="s">
        <v>1101</v>
      </c>
      <c r="C116" s="567">
        <v>0.304545983886848</v>
      </c>
      <c r="D116" s="593">
        <v>0.19640983458847699</v>
      </c>
      <c r="E116" s="593">
        <v>0.311911788957697</v>
      </c>
      <c r="F116" s="593">
        <v>0.42475730337078699</v>
      </c>
      <c r="G116" s="593">
        <v>0.44754208754208802</v>
      </c>
      <c r="H116" s="593">
        <v>0.46113045751634002</v>
      </c>
      <c r="I116" s="593"/>
      <c r="J116" s="593"/>
      <c r="K116" s="593"/>
      <c r="L116" s="593"/>
      <c r="M116" s="593"/>
      <c r="N116" s="588"/>
      <c r="O116" s="586" t="s">
        <v>1102</v>
      </c>
      <c r="P116" s="589">
        <v>0</v>
      </c>
      <c r="Q116" s="589">
        <v>-0.25875903445811899</v>
      </c>
      <c r="R116" s="589">
        <v>8.7543293469298997E-2</v>
      </c>
      <c r="S116" s="589">
        <v>0.370502847899433</v>
      </c>
      <c r="T116" s="589">
        <v>0.416447773212275</v>
      </c>
      <c r="U116" s="589">
        <v>0.37791872438490498</v>
      </c>
      <c r="V116" s="589"/>
      <c r="W116" s="589"/>
      <c r="X116" s="589"/>
      <c r="Y116" s="589"/>
      <c r="Z116" s="589"/>
      <c r="AA116" s="589"/>
    </row>
    <row r="117" spans="2:27">
      <c r="C117" s="518"/>
      <c r="D117" s="518"/>
      <c r="E117" s="518"/>
      <c r="F117" s="518"/>
      <c r="G117" s="518"/>
      <c r="H117" s="518"/>
      <c r="I117" s="518"/>
      <c r="J117" s="518"/>
      <c r="K117" s="518"/>
      <c r="L117" s="518"/>
      <c r="M117" s="518"/>
      <c r="N117" s="519"/>
      <c r="O117" s="519"/>
      <c r="P117" s="519"/>
      <c r="Q117" s="519"/>
      <c r="R117" s="519"/>
      <c r="S117" s="519"/>
      <c r="T117" s="519"/>
      <c r="U117" s="519"/>
      <c r="V117" s="519"/>
      <c r="W117" s="519"/>
      <c r="X117" s="519"/>
      <c r="Y117" s="519"/>
      <c r="Z117" s="519"/>
      <c r="AA117" s="519"/>
    </row>
    <row r="118" spans="2:27">
      <c r="N118" s="528"/>
      <c r="O118" s="528"/>
      <c r="P118" s="528"/>
      <c r="Q118" s="528"/>
      <c r="R118" s="528"/>
      <c r="S118" s="528"/>
      <c r="T118" s="528"/>
      <c r="U118" s="528"/>
      <c r="V118" s="528"/>
      <c r="W118" s="528"/>
      <c r="X118" s="528"/>
      <c r="Y118" s="528"/>
      <c r="Z118" s="528"/>
      <c r="AA118" s="528"/>
    </row>
  </sheetData>
  <mergeCells count="115">
    <mergeCell ref="B5:E5"/>
    <mergeCell ref="O5:R5"/>
    <mergeCell ref="B9:H9"/>
    <mergeCell ref="O9:U9"/>
    <mergeCell ref="C10:H10"/>
    <mergeCell ref="P10:U10"/>
    <mergeCell ref="C11:H11"/>
    <mergeCell ref="P11:U11"/>
    <mergeCell ref="C12:H12"/>
    <mergeCell ref="P12:U12"/>
    <mergeCell ref="C13:H13"/>
    <mergeCell ref="B14:H14"/>
    <mergeCell ref="O14:U14"/>
    <mergeCell ref="AD14:AG16"/>
    <mergeCell ref="B18:H18"/>
    <mergeCell ref="O18:U18"/>
    <mergeCell ref="C19:H19"/>
    <mergeCell ref="P19:U19"/>
    <mergeCell ref="C20:H20"/>
    <mergeCell ref="P20:U20"/>
    <mergeCell ref="C21:H21"/>
    <mergeCell ref="P21:U21"/>
    <mergeCell ref="C22:H22"/>
    <mergeCell ref="P22:U22"/>
    <mergeCell ref="B23:H23"/>
    <mergeCell ref="O23:U23"/>
    <mergeCell ref="B27:H27"/>
    <mergeCell ref="O27:U27"/>
    <mergeCell ref="C28:H28"/>
    <mergeCell ref="P28:U28"/>
    <mergeCell ref="C29:H29"/>
    <mergeCell ref="P29:U29"/>
    <mergeCell ref="C30:H30"/>
    <mergeCell ref="P30:U30"/>
    <mergeCell ref="C31:H31"/>
    <mergeCell ref="P31:U31"/>
    <mergeCell ref="C32:H32"/>
    <mergeCell ref="P32:U32"/>
    <mergeCell ref="B33:H33"/>
    <mergeCell ref="O33:U33"/>
    <mergeCell ref="B37:H37"/>
    <mergeCell ref="O37:U37"/>
    <mergeCell ref="C38:H38"/>
    <mergeCell ref="P38:U38"/>
    <mergeCell ref="C39:H39"/>
    <mergeCell ref="P39:U39"/>
    <mergeCell ref="C40:H40"/>
    <mergeCell ref="P40:U40"/>
    <mergeCell ref="C41:H41"/>
    <mergeCell ref="P41:U41"/>
    <mergeCell ref="C42:H42"/>
    <mergeCell ref="B43:H43"/>
    <mergeCell ref="O43:U43"/>
    <mergeCell ref="B54:E54"/>
    <mergeCell ref="O54:R54"/>
    <mergeCell ref="B58:H58"/>
    <mergeCell ref="O58:U58"/>
    <mergeCell ref="C59:H59"/>
    <mergeCell ref="P59:U59"/>
    <mergeCell ref="C60:H60"/>
    <mergeCell ref="P60:U60"/>
    <mergeCell ref="C61:H61"/>
    <mergeCell ref="P61:U61"/>
    <mergeCell ref="P62:U62"/>
    <mergeCell ref="P63:U63"/>
    <mergeCell ref="B64:H64"/>
    <mergeCell ref="O64:U64"/>
    <mergeCell ref="B68:H68"/>
    <mergeCell ref="O68:U68"/>
    <mergeCell ref="C69:H69"/>
    <mergeCell ref="P69:U69"/>
    <mergeCell ref="C70:H70"/>
    <mergeCell ref="P70:U70"/>
    <mergeCell ref="C71:H71"/>
    <mergeCell ref="P71:U71"/>
    <mergeCell ref="P72:U72"/>
    <mergeCell ref="B73:H73"/>
    <mergeCell ref="O73:U73"/>
    <mergeCell ref="B77:H77"/>
    <mergeCell ref="O77:U77"/>
    <mergeCell ref="C78:H78"/>
    <mergeCell ref="P78:U78"/>
    <mergeCell ref="C79:H79"/>
    <mergeCell ref="P79:U79"/>
    <mergeCell ref="C80:H80"/>
    <mergeCell ref="P80:U80"/>
    <mergeCell ref="C81:H81"/>
    <mergeCell ref="P81:U81"/>
    <mergeCell ref="C82:H82"/>
    <mergeCell ref="B83:H83"/>
    <mergeCell ref="O83:U83"/>
    <mergeCell ref="B87:H87"/>
    <mergeCell ref="O87:U87"/>
    <mergeCell ref="C88:H88"/>
    <mergeCell ref="P88:U88"/>
    <mergeCell ref="C89:H89"/>
    <mergeCell ref="P89:U89"/>
    <mergeCell ref="C90:H90"/>
    <mergeCell ref="P90:U90"/>
    <mergeCell ref="C91:H91"/>
    <mergeCell ref="P91:U91"/>
    <mergeCell ref="C92:H92"/>
    <mergeCell ref="B93:H93"/>
    <mergeCell ref="O93:U93"/>
    <mergeCell ref="B97:H97"/>
    <mergeCell ref="O97:U97"/>
    <mergeCell ref="C98:H98"/>
    <mergeCell ref="P98:U98"/>
    <mergeCell ref="C99:H99"/>
    <mergeCell ref="P99:U99"/>
    <mergeCell ref="C100:H100"/>
    <mergeCell ref="P100:U100"/>
    <mergeCell ref="P101:U101"/>
    <mergeCell ref="B102:H102"/>
    <mergeCell ref="O102:U102"/>
  </mergeCells>
  <conditionalFormatting sqref="C36:N36 AA35:AE36 AA38:AE38">
    <cfRule type="containsText" dxfId="340" priority="2" operator="containsText" text="errore">
      <formula>NOT(ISERROR(SEARCH("errore",C36)))</formula>
    </cfRule>
  </conditionalFormatting>
  <conditionalFormatting sqref="AH27:AH34 AH41:AH48">
    <cfRule type="cellIs" dxfId="339" priority="3" operator="lessThan">
      <formula>0</formula>
    </cfRule>
  </conditionalFormatting>
  <conditionalFormatting sqref="C17:M17 C26:M26 C36:M36">
    <cfRule type="cellIs" dxfId="338" priority="4" operator="lessThan">
      <formula>0</formula>
    </cfRule>
  </conditionalFormatting>
  <conditionalFormatting sqref="C26:M26 C36:M36">
    <cfRule type="cellIs" dxfId="337" priority="5" operator="lessThan">
      <formula>0.06</formula>
    </cfRule>
  </conditionalFormatting>
  <conditionalFormatting sqref="C36:M36">
    <cfRule type="cellIs" dxfId="336" priority="6" operator="lessThan">
      <formula>1</formula>
    </cfRule>
  </conditionalFormatting>
  <conditionalFormatting sqref="C8:M8 C47:M52 C57:M57 C67:M67">
    <cfRule type="cellIs" dxfId="335" priority="7" operator="lessThan">
      <formula>0</formula>
    </cfRule>
  </conditionalFormatting>
  <conditionalFormatting sqref="C76:M76">
    <cfRule type="cellIs" dxfId="334" priority="8" operator="lessThan">
      <formula>0.5</formula>
    </cfRule>
  </conditionalFormatting>
  <conditionalFormatting sqref="C86:M86">
    <cfRule type="cellIs" dxfId="333" priority="9" operator="lessThan">
      <formula>1</formula>
    </cfRule>
    <cfRule type="cellIs" dxfId="332" priority="10" operator="greaterThan">
      <formula>1.2</formula>
    </cfRule>
  </conditionalFormatting>
  <conditionalFormatting sqref="P8:Z8">
    <cfRule type="cellIs" dxfId="331" priority="11" operator="lessThan">
      <formula>1</formula>
    </cfRule>
  </conditionalFormatting>
  <conditionalFormatting sqref="P17:Z17">
    <cfRule type="cellIs" dxfId="330" priority="12" operator="lessThan">
      <formula>0.07</formula>
    </cfRule>
  </conditionalFormatting>
  <conditionalFormatting sqref="P26:Z26 P36:Z36">
    <cfRule type="expression" dxfId="329" priority="13">
      <formula>IF(AND(ISNUMBER(P26),P26&gt;3),1,0)</formula>
    </cfRule>
  </conditionalFormatting>
  <conditionalFormatting sqref="P57:Z57">
    <cfRule type="cellIs" dxfId="328" priority="14" operator="lessThan">
      <formula>1.7</formula>
    </cfRule>
  </conditionalFormatting>
  <conditionalFormatting sqref="P67:Z67">
    <cfRule type="cellIs" dxfId="327" priority="15" operator="lessThan">
      <formula>0.02</formula>
    </cfRule>
  </conditionalFormatting>
  <conditionalFormatting sqref="P86:Z86">
    <cfRule type="expression" dxfId="326" priority="16">
      <formula>IF(AND(ISNUMBER(P86),P86&gt;=3),1,0)</formula>
    </cfRule>
  </conditionalFormatting>
  <conditionalFormatting sqref="P86:Z86">
    <cfRule type="cellIs" dxfId="325" priority="17" operator="equal">
      <formula>"NO DEBT"</formula>
    </cfRule>
  </conditionalFormatting>
  <conditionalFormatting sqref="P96:Z96">
    <cfRule type="expression" dxfId="324" priority="18">
      <formula>IF(AND(ISNUMBER(P96),P96&gt;0.3),1,0)</formula>
    </cfRule>
  </conditionalFormatting>
  <conditionalFormatting sqref="C7:M7 C16:M16 C25:M25 C35:M35 C45:M45 C56:M56 C66:M66 C75:M75 C85:M85 C95:M95 C105:M105 C113:M113 P7:Z7 P16:Z16 P25:Z25 P35:Z35 P45:Z45 P56:Z56 P66:Z66 P75:Z75 P85:Z85 P95:Z95 P105:Z105 P113:Z113">
    <cfRule type="expression" dxfId="323" priority="19">
      <formula>LEN(TRIM(C7))=0</formula>
    </cfRule>
  </conditionalFormatting>
  <printOptions horizontalCentered="1"/>
  <pageMargins left="0.39374999999999999" right="0.39374999999999999" top="0.39374999999999999" bottom="0.39374999999999999" header="0.51180555555555496" footer="0.51180555555555496"/>
  <pageSetup paperSize="9" scale="19" firstPageNumber="0" orientation="landscape" horizontalDpi="300" verticalDpi="30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AMK145"/>
  <sheetViews>
    <sheetView showGridLines="0" topLeftCell="A43" zoomScale="85" zoomScaleNormal="85" workbookViewId="0">
      <selection activeCell="I29" sqref="I29:K29"/>
    </sheetView>
  </sheetViews>
  <sheetFormatPr baseColWidth="10" defaultColWidth="8.83203125" defaultRowHeight="13"/>
  <cols>
    <col min="1" max="1" width="2.6640625" style="323" customWidth="1"/>
    <col min="2" max="2" width="2" style="323" hidden="1" customWidth="1"/>
    <col min="3" max="6" width="10.6640625" style="323" customWidth="1"/>
    <col min="7" max="7" width="3" style="323" customWidth="1"/>
    <col min="8" max="11" width="10.6640625" style="323" customWidth="1"/>
    <col min="12" max="12" width="3" style="323" customWidth="1"/>
    <col min="13" max="16" width="10.6640625" style="323" customWidth="1"/>
    <col min="17" max="17" width="3.33203125" style="323" customWidth="1"/>
    <col min="18" max="21" width="10.6640625" style="323" customWidth="1"/>
    <col min="22" max="22" width="2" style="323" customWidth="1"/>
    <col min="23" max="24" width="10.1640625" style="323" customWidth="1"/>
    <col min="25" max="25" width="9.6640625" style="323" customWidth="1"/>
    <col min="26" max="26" width="10.1640625" style="323" customWidth="1"/>
    <col min="27" max="27" width="2.33203125" style="323" customWidth="1"/>
    <col min="28" max="28" width="10.1640625" style="323" customWidth="1"/>
    <col min="29" max="252" width="8.83203125" style="323" customWidth="1"/>
    <col min="253" max="253" width="3.83203125" style="323" customWidth="1"/>
    <col min="254" max="254" width="10.83203125" style="323" customWidth="1"/>
    <col min="255" max="255" width="17.33203125" style="323" customWidth="1"/>
    <col min="256" max="256" width="21.5" style="323" customWidth="1"/>
    <col min="257" max="257" width="22.83203125" style="323" customWidth="1"/>
    <col min="258" max="259" width="17.83203125" style="323" customWidth="1"/>
    <col min="260" max="260" width="39.5" style="323" customWidth="1"/>
    <col min="261" max="263" width="20.6640625" style="323" customWidth="1"/>
    <col min="264" max="264" width="18.1640625" style="323" customWidth="1"/>
    <col min="265" max="265" width="14.6640625" style="323" customWidth="1"/>
    <col min="266" max="508" width="8.83203125" style="323" customWidth="1"/>
    <col min="509" max="509" width="3.83203125" style="323" customWidth="1"/>
    <col min="510" max="510" width="10.83203125" style="323" customWidth="1"/>
    <col min="511" max="511" width="17.33203125" style="323" customWidth="1"/>
    <col min="512" max="512" width="21.5" style="323" customWidth="1"/>
    <col min="513" max="513" width="22.83203125" style="323" customWidth="1"/>
    <col min="514" max="515" width="17.83203125" style="323" customWidth="1"/>
    <col min="516" max="516" width="39.5" style="323" customWidth="1"/>
    <col min="517" max="519" width="20.6640625" style="323" customWidth="1"/>
    <col min="520" max="520" width="18.1640625" style="323" customWidth="1"/>
    <col min="521" max="521" width="14.6640625" style="323" customWidth="1"/>
    <col min="522" max="764" width="8.83203125" style="323" customWidth="1"/>
    <col min="765" max="765" width="3.83203125" style="323" customWidth="1"/>
    <col min="766" max="766" width="10.83203125" style="323" customWidth="1"/>
    <col min="767" max="767" width="17.33203125" style="323" customWidth="1"/>
    <col min="768" max="768" width="21.5" style="323" customWidth="1"/>
    <col min="769" max="769" width="22.83203125" style="323" customWidth="1"/>
    <col min="770" max="771" width="17.83203125" style="323" customWidth="1"/>
    <col min="772" max="772" width="39.5" style="323" customWidth="1"/>
    <col min="773" max="775" width="20.6640625" style="323" customWidth="1"/>
    <col min="776" max="776" width="18.1640625" style="323" customWidth="1"/>
    <col min="777" max="777" width="14.6640625" style="323" customWidth="1"/>
    <col min="778" max="1020" width="8.83203125" style="323" customWidth="1"/>
    <col min="1021" max="1021" width="3.83203125" style="323" customWidth="1"/>
    <col min="1022" max="1022" width="10.83203125" style="323" customWidth="1"/>
    <col min="1023" max="1023" width="17.33203125" style="323" customWidth="1"/>
    <col min="1024" max="1025" width="21.5" style="323" customWidth="1"/>
  </cols>
  <sheetData>
    <row r="1" spans="2:21" ht="72.75" customHeight="1">
      <c r="C1" s="913" t="s">
        <v>1103</v>
      </c>
      <c r="D1" s="913"/>
      <c r="E1" s="913"/>
      <c r="F1" s="913"/>
      <c r="G1" s="913"/>
      <c r="H1" s="913"/>
    </row>
    <row r="2" spans="2:21" ht="46.5" customHeight="1">
      <c r="B2" s="914"/>
      <c r="C2" s="914"/>
      <c r="D2" s="914"/>
      <c r="E2" s="914"/>
      <c r="F2" s="914"/>
    </row>
    <row r="3" spans="2:21" ht="2.25" customHeight="1"/>
    <row r="4" spans="2:21" ht="12" customHeight="1">
      <c r="B4" s="911" t="s">
        <v>1104</v>
      </c>
      <c r="C4" s="911"/>
      <c r="D4" s="911"/>
      <c r="E4" s="911"/>
    </row>
    <row r="5" spans="2:21" ht="12" customHeight="1">
      <c r="C5" s="911" t="s">
        <v>1105</v>
      </c>
      <c r="D5" s="911"/>
      <c r="E5" s="911"/>
      <c r="F5" s="911"/>
      <c r="G5" s="911"/>
      <c r="H5" s="595" t="s">
        <v>1106</v>
      </c>
      <c r="M5" s="596"/>
    </row>
    <row r="6" spans="2:21" ht="12" customHeight="1">
      <c r="C6" s="911" t="s">
        <v>1107</v>
      </c>
      <c r="D6" s="911"/>
      <c r="E6" s="911"/>
      <c r="F6" s="911"/>
      <c r="G6" s="911"/>
      <c r="H6" s="597" t="s">
        <v>1108</v>
      </c>
    </row>
    <row r="7" spans="2:21" ht="12" customHeight="1">
      <c r="C7" s="911" t="s">
        <v>1109</v>
      </c>
      <c r="D7" s="911"/>
      <c r="E7" s="911"/>
      <c r="F7" s="911"/>
      <c r="G7" s="911"/>
      <c r="H7" s="598" t="s">
        <v>1110</v>
      </c>
    </row>
    <row r="8" spans="2:21" ht="12" customHeight="1">
      <c r="C8" s="911" t="s">
        <v>1111</v>
      </c>
      <c r="D8" s="911"/>
      <c r="E8" s="911"/>
      <c r="F8" s="911"/>
      <c r="G8" s="911"/>
      <c r="H8" s="323" t="s">
        <v>592</v>
      </c>
    </row>
    <row r="9" spans="2:21">
      <c r="C9" s="599"/>
      <c r="D9" s="599"/>
      <c r="E9" s="599"/>
      <c r="F9" s="599"/>
      <c r="G9" s="599"/>
    </row>
    <row r="10" spans="2:21" ht="33.75" customHeight="1">
      <c r="C10" s="912" t="s">
        <v>1112</v>
      </c>
      <c r="D10" s="912"/>
      <c r="E10" s="912"/>
      <c r="F10" s="912"/>
      <c r="G10" s="912"/>
      <c r="H10" s="912"/>
      <c r="I10" s="912"/>
      <c r="J10" s="912"/>
      <c r="K10" s="912"/>
      <c r="L10" s="912"/>
      <c r="M10" s="912"/>
      <c r="N10" s="912"/>
      <c r="O10" s="912"/>
      <c r="P10" s="912"/>
      <c r="Q10" s="912"/>
      <c r="R10" s="912"/>
      <c r="S10" s="912"/>
      <c r="T10" s="912"/>
      <c r="U10" s="912"/>
    </row>
    <row r="11" spans="2:21" ht="9.75" customHeight="1">
      <c r="C11" s="600"/>
      <c r="D11" s="600"/>
      <c r="E11" s="600"/>
      <c r="F11" s="600"/>
      <c r="G11" s="600"/>
      <c r="H11" s="600"/>
      <c r="I11" s="600"/>
      <c r="J11" s="600"/>
      <c r="K11" s="600"/>
      <c r="L11" s="600"/>
      <c r="M11" s="600"/>
      <c r="N11" s="600"/>
      <c r="O11" s="600"/>
      <c r="P11" s="600"/>
      <c r="Q11" s="600"/>
      <c r="R11" s="600"/>
      <c r="S11" s="600"/>
      <c r="T11" s="600"/>
      <c r="U11" s="600"/>
    </row>
    <row r="12" spans="2:21" ht="26">
      <c r="C12" s="909" t="s">
        <v>1113</v>
      </c>
      <c r="D12" s="909"/>
      <c r="E12" s="909"/>
    </row>
    <row r="14" spans="2:21" ht="19.5" customHeight="1">
      <c r="C14" s="907" t="s">
        <v>1114</v>
      </c>
      <c r="D14" s="907"/>
      <c r="E14" s="907"/>
      <c r="F14" s="907"/>
      <c r="H14" s="907" t="s">
        <v>1115</v>
      </c>
      <c r="I14" s="907"/>
      <c r="J14" s="907"/>
      <c r="K14" s="907"/>
      <c r="M14" s="907" t="s">
        <v>1116</v>
      </c>
      <c r="N14" s="907"/>
      <c r="O14" s="907"/>
      <c r="P14" s="907"/>
      <c r="R14" s="907" t="s">
        <v>1117</v>
      </c>
      <c r="S14" s="907"/>
      <c r="T14" s="907"/>
      <c r="U14" s="907"/>
    </row>
    <row r="15" spans="2:21" ht="15" customHeight="1">
      <c r="C15" s="601" t="s">
        <v>5</v>
      </c>
      <c r="D15" s="601" t="s">
        <v>1118</v>
      </c>
      <c r="E15" s="601" t="s">
        <v>1119</v>
      </c>
      <c r="F15" s="601" t="s">
        <v>834</v>
      </c>
      <c r="H15" s="601" t="s">
        <v>5</v>
      </c>
      <c r="I15" s="601" t="s">
        <v>1118</v>
      </c>
      <c r="J15" s="601" t="s">
        <v>1119</v>
      </c>
      <c r="K15" s="601" t="s">
        <v>834</v>
      </c>
      <c r="M15" s="601" t="s">
        <v>5</v>
      </c>
      <c r="N15" s="601" t="s">
        <v>1118</v>
      </c>
      <c r="O15" s="601" t="s">
        <v>1119</v>
      </c>
      <c r="P15" s="601" t="s">
        <v>834</v>
      </c>
      <c r="R15" s="601" t="s">
        <v>5</v>
      </c>
      <c r="S15" s="601" t="s">
        <v>1118</v>
      </c>
      <c r="T15" s="601" t="s">
        <v>1119</v>
      </c>
      <c r="U15" s="601" t="s">
        <v>834</v>
      </c>
    </row>
    <row r="16" spans="2:21" ht="15" customHeight="1">
      <c r="C16" s="602">
        <v>2019</v>
      </c>
      <c r="D16" s="603">
        <v>-4.26516827119603E-2</v>
      </c>
      <c r="E16" s="604" t="s">
        <v>592</v>
      </c>
      <c r="F16" s="605" t="s">
        <v>1120</v>
      </c>
      <c r="H16" s="602">
        <v>2019</v>
      </c>
      <c r="I16" s="603">
        <v>-8.7919695396330901E-3</v>
      </c>
      <c r="J16" s="604" t="s">
        <v>592</v>
      </c>
      <c r="K16" s="605" t="s">
        <v>1120</v>
      </c>
      <c r="M16" s="602">
        <v>2019</v>
      </c>
      <c r="N16" s="603">
        <v>-0.142883579084503</v>
      </c>
      <c r="O16" s="604" t="s">
        <v>592</v>
      </c>
      <c r="P16" s="605" t="s">
        <v>1120</v>
      </c>
      <c r="R16" s="602">
        <v>2019</v>
      </c>
      <c r="S16" s="603">
        <v>0.67213612278912405</v>
      </c>
      <c r="T16" s="604" t="s">
        <v>592</v>
      </c>
      <c r="U16" s="605" t="s">
        <v>1120</v>
      </c>
    </row>
    <row r="17" spans="3:21" ht="15" customHeight="1">
      <c r="C17" s="602">
        <v>2020</v>
      </c>
      <c r="D17" s="603">
        <v>-4.5620239980905697E-2</v>
      </c>
      <c r="E17" s="606" t="s">
        <v>1108</v>
      </c>
      <c r="F17" s="605" t="s">
        <v>1120</v>
      </c>
      <c r="H17" s="602">
        <v>2020</v>
      </c>
      <c r="I17" s="603">
        <v>6.7989353980159706E-2</v>
      </c>
      <c r="J17" s="606" t="s">
        <v>1106</v>
      </c>
      <c r="K17" s="605" t="s">
        <v>1121</v>
      </c>
      <c r="M17" s="602">
        <v>2020</v>
      </c>
      <c r="N17" s="603">
        <v>-9.3898495837650503E-2</v>
      </c>
      <c r="O17" s="606" t="s">
        <v>1106</v>
      </c>
      <c r="P17" s="605" t="s">
        <v>1120</v>
      </c>
      <c r="R17" s="602">
        <v>2020</v>
      </c>
      <c r="S17" s="603">
        <v>0.77829645979248896</v>
      </c>
      <c r="T17" s="606" t="s">
        <v>1106</v>
      </c>
      <c r="U17" s="605" t="s">
        <v>1120</v>
      </c>
    </row>
    <row r="18" spans="3:21" ht="15" customHeight="1">
      <c r="C18" s="602">
        <v>2021</v>
      </c>
      <c r="D18" s="603">
        <v>4.3282013231929803E-2</v>
      </c>
      <c r="E18" s="606" t="s">
        <v>1106</v>
      </c>
      <c r="F18" s="605" t="s">
        <v>1120</v>
      </c>
      <c r="H18" s="602">
        <v>2021</v>
      </c>
      <c r="I18" s="603">
        <v>0.12151325086494399</v>
      </c>
      <c r="J18" s="606" t="s">
        <v>1106</v>
      </c>
      <c r="K18" s="605" t="s">
        <v>1121</v>
      </c>
      <c r="M18" s="602">
        <v>2021</v>
      </c>
      <c r="N18" s="603">
        <v>0.10294378660716499</v>
      </c>
      <c r="O18" s="606" t="s">
        <v>1106</v>
      </c>
      <c r="P18" s="605" t="s">
        <v>1122</v>
      </c>
      <c r="R18" s="602">
        <v>2021</v>
      </c>
      <c r="S18" s="603">
        <v>0.78101978739246902</v>
      </c>
      <c r="T18" s="606" t="s">
        <v>1110</v>
      </c>
      <c r="U18" s="605" t="s">
        <v>1120</v>
      </c>
    </row>
    <row r="19" spans="3:21" ht="15" customHeight="1">
      <c r="C19" s="602" t="s">
        <v>514</v>
      </c>
      <c r="D19" s="603">
        <v>0.20891016770419299</v>
      </c>
      <c r="E19" s="606" t="s">
        <v>1106</v>
      </c>
      <c r="F19" s="605" t="s">
        <v>1121</v>
      </c>
      <c r="H19" s="602" t="s">
        <v>514</v>
      </c>
      <c r="I19" s="603">
        <v>0.35777650478533002</v>
      </c>
      <c r="J19" s="606" t="s">
        <v>1106</v>
      </c>
      <c r="K19" s="605" t="s">
        <v>1121</v>
      </c>
      <c r="M19" s="602" t="s">
        <v>514</v>
      </c>
      <c r="N19" s="603">
        <v>0.25829662921348301</v>
      </c>
      <c r="O19" s="606" t="s">
        <v>1106</v>
      </c>
      <c r="P19" s="605" t="s">
        <v>1121</v>
      </c>
      <c r="R19" s="602" t="s">
        <v>514</v>
      </c>
      <c r="S19" s="603">
        <v>1.8694634669328001</v>
      </c>
      <c r="T19" s="606" t="s">
        <v>1106</v>
      </c>
      <c r="U19" s="605" t="s">
        <v>1121</v>
      </c>
    </row>
    <row r="20" spans="3:21" ht="15" customHeight="1">
      <c r="C20" s="602" t="s">
        <v>515</v>
      </c>
      <c r="D20" s="603">
        <v>0.27051547460409803</v>
      </c>
      <c r="E20" s="606" t="s">
        <v>1106</v>
      </c>
      <c r="F20" s="605" t="s">
        <v>1121</v>
      </c>
      <c r="H20" s="602" t="s">
        <v>515</v>
      </c>
      <c r="I20" s="603">
        <v>0.40823097195604102</v>
      </c>
      <c r="J20" s="606" t="s">
        <v>1106</v>
      </c>
      <c r="K20" s="605" t="s">
        <v>1121</v>
      </c>
      <c r="M20" s="602" t="s">
        <v>515</v>
      </c>
      <c r="N20" s="603">
        <v>0.29403501683501698</v>
      </c>
      <c r="O20" s="606" t="s">
        <v>1106</v>
      </c>
      <c r="P20" s="605" t="s">
        <v>1121</v>
      </c>
      <c r="R20" s="602" t="s">
        <v>515</v>
      </c>
      <c r="S20" s="603">
        <v>3.5265013293241898</v>
      </c>
      <c r="T20" s="606" t="s">
        <v>1106</v>
      </c>
      <c r="U20" s="605" t="s">
        <v>1121</v>
      </c>
    </row>
    <row r="21" spans="3:21" ht="15" customHeight="1">
      <c r="C21" s="602" t="s">
        <v>516</v>
      </c>
      <c r="D21" s="603">
        <v>0.28204203922044802</v>
      </c>
      <c r="E21" s="606" t="s">
        <v>1106</v>
      </c>
      <c r="F21" s="605" t="s">
        <v>1121</v>
      </c>
      <c r="H21" s="602" t="s">
        <v>516</v>
      </c>
      <c r="I21" s="603">
        <v>0.37120198423079198</v>
      </c>
      <c r="J21" s="606" t="s">
        <v>1108</v>
      </c>
      <c r="K21" s="605" t="s">
        <v>1121</v>
      </c>
      <c r="M21" s="602" t="s">
        <v>516</v>
      </c>
      <c r="N21" s="603">
        <v>0.329496470588235</v>
      </c>
      <c r="O21" s="606" t="s">
        <v>1106</v>
      </c>
      <c r="P21" s="605" t="s">
        <v>1121</v>
      </c>
      <c r="R21" s="602" t="s">
        <v>516</v>
      </c>
      <c r="S21" s="603">
        <v>3.6815826742758002</v>
      </c>
      <c r="T21" s="606" t="s">
        <v>1106</v>
      </c>
      <c r="U21" s="605" t="s">
        <v>1121</v>
      </c>
    </row>
    <row r="22" spans="3:21" ht="15" customHeight="1">
      <c r="C22" s="602"/>
      <c r="D22" s="603"/>
      <c r="E22" s="606"/>
      <c r="F22" s="605"/>
      <c r="H22" s="602"/>
      <c r="I22" s="603"/>
      <c r="J22" s="606"/>
      <c r="K22" s="605"/>
      <c r="M22" s="602"/>
      <c r="N22" s="603"/>
      <c r="O22" s="606"/>
      <c r="P22" s="605"/>
      <c r="R22" s="602"/>
      <c r="S22" s="603"/>
      <c r="T22" s="606"/>
      <c r="U22" s="605"/>
    </row>
    <row r="23" spans="3:21" ht="15" customHeight="1">
      <c r="C23" s="602"/>
      <c r="D23" s="603"/>
      <c r="E23" s="606"/>
      <c r="F23" s="605"/>
      <c r="H23" s="602"/>
      <c r="I23" s="603"/>
      <c r="J23" s="606"/>
      <c r="K23" s="605"/>
      <c r="M23" s="602"/>
      <c r="N23" s="603"/>
      <c r="O23" s="606"/>
      <c r="P23" s="605"/>
      <c r="R23" s="602"/>
      <c r="S23" s="603"/>
      <c r="T23" s="606"/>
      <c r="U23" s="605"/>
    </row>
    <row r="24" spans="3:21" ht="15" customHeight="1">
      <c r="C24" s="602"/>
      <c r="D24" s="603"/>
      <c r="E24" s="606"/>
      <c r="F24" s="605"/>
      <c r="H24" s="602"/>
      <c r="I24" s="603"/>
      <c r="J24" s="606"/>
      <c r="K24" s="605"/>
      <c r="M24" s="602"/>
      <c r="N24" s="603"/>
      <c r="O24" s="606"/>
      <c r="P24" s="605"/>
      <c r="R24" s="602"/>
      <c r="S24" s="603"/>
      <c r="T24" s="606"/>
      <c r="U24" s="605"/>
    </row>
    <row r="25" spans="3:21" ht="15" customHeight="1">
      <c r="C25" s="602"/>
      <c r="D25" s="603"/>
      <c r="E25" s="606"/>
      <c r="F25" s="605"/>
      <c r="H25" s="602"/>
      <c r="I25" s="603"/>
      <c r="J25" s="606"/>
      <c r="K25" s="605"/>
      <c r="M25" s="602"/>
      <c r="N25" s="603"/>
      <c r="O25" s="606"/>
      <c r="P25" s="605"/>
      <c r="R25" s="602"/>
      <c r="S25" s="603"/>
      <c r="T25" s="606"/>
      <c r="U25" s="605"/>
    </row>
    <row r="26" spans="3:21" ht="15" customHeight="1">
      <c r="C26" s="602"/>
      <c r="D26" s="603"/>
      <c r="E26" s="606"/>
      <c r="F26" s="605"/>
      <c r="H26" s="602"/>
      <c r="I26" s="603"/>
      <c r="J26" s="606"/>
      <c r="K26" s="605"/>
      <c r="M26" s="602"/>
      <c r="N26" s="603"/>
      <c r="O26" s="606"/>
      <c r="P26" s="605"/>
      <c r="R26" s="602"/>
      <c r="S26" s="603"/>
      <c r="T26" s="606"/>
      <c r="U26" s="605"/>
    </row>
    <row r="29" spans="3:21" ht="37.5" customHeight="1">
      <c r="C29" s="895" t="s">
        <v>1123</v>
      </c>
      <c r="D29" s="895"/>
      <c r="E29" s="895"/>
      <c r="F29" s="903" t="s">
        <v>1124</v>
      </c>
      <c r="G29" s="903"/>
      <c r="I29" s="904" t="s">
        <v>1125</v>
      </c>
      <c r="J29" s="904"/>
      <c r="K29" s="904"/>
    </row>
    <row r="32" spans="3:21" ht="12" customHeight="1">
      <c r="C32" s="899" t="s">
        <v>1126</v>
      </c>
      <c r="D32" s="899"/>
      <c r="E32" s="899"/>
      <c r="F32" s="899"/>
      <c r="G32" s="899"/>
      <c r="H32" s="899"/>
      <c r="I32" s="899"/>
      <c r="J32" s="899"/>
      <c r="K32" s="899"/>
    </row>
    <row r="33" spans="3:21" ht="72.75" customHeight="1">
      <c r="C33" s="900"/>
      <c r="D33" s="900"/>
      <c r="E33" s="900"/>
      <c r="F33" s="900"/>
      <c r="G33" s="900"/>
      <c r="H33" s="900"/>
      <c r="I33" s="900"/>
      <c r="J33" s="900"/>
      <c r="K33" s="900"/>
      <c r="L33" s="607"/>
      <c r="M33" s="900"/>
      <c r="N33" s="900"/>
      <c r="O33" s="900"/>
      <c r="P33" s="900"/>
      <c r="Q33" s="900"/>
      <c r="R33" s="900"/>
      <c r="S33" s="900"/>
      <c r="T33" s="900"/>
      <c r="U33" s="900"/>
    </row>
    <row r="34" spans="3:21" ht="72.75" customHeight="1">
      <c r="C34" s="900"/>
      <c r="D34" s="900"/>
      <c r="E34" s="900"/>
      <c r="F34" s="900"/>
      <c r="G34" s="900"/>
      <c r="H34" s="900"/>
      <c r="I34" s="900"/>
      <c r="J34" s="900"/>
      <c r="K34" s="900"/>
      <c r="L34" s="607"/>
      <c r="M34" s="900"/>
      <c r="N34" s="900"/>
      <c r="O34" s="900"/>
      <c r="P34" s="900"/>
      <c r="Q34" s="900"/>
      <c r="R34" s="900"/>
      <c r="S34" s="900"/>
      <c r="T34" s="900"/>
      <c r="U34" s="900"/>
    </row>
    <row r="35" spans="3:21">
      <c r="C35" s="908"/>
      <c r="D35" s="908"/>
      <c r="E35" s="908"/>
      <c r="F35" s="908"/>
      <c r="G35" s="908"/>
      <c r="H35" s="908"/>
      <c r="I35" s="908"/>
      <c r="J35" s="908"/>
      <c r="K35" s="908"/>
      <c r="L35" s="608"/>
      <c r="M35" s="910"/>
      <c r="N35" s="910"/>
      <c r="O35" s="910"/>
      <c r="P35" s="910"/>
      <c r="Q35" s="910"/>
      <c r="R35" s="910"/>
      <c r="S35" s="910"/>
      <c r="T35" s="910"/>
      <c r="U35" s="910"/>
    </row>
    <row r="36" spans="3:21" hidden="1">
      <c r="C36" s="908"/>
      <c r="D36" s="908"/>
      <c r="E36" s="908"/>
      <c r="F36" s="908"/>
      <c r="G36" s="908"/>
      <c r="H36" s="908"/>
      <c r="I36" s="908"/>
      <c r="J36" s="908"/>
      <c r="K36" s="908"/>
    </row>
    <row r="37" spans="3:21" hidden="1"/>
    <row r="38" spans="3:21" hidden="1">
      <c r="C38" s="323">
        <v>2021</v>
      </c>
    </row>
    <row r="39" spans="3:21" hidden="1">
      <c r="C39" s="323" t="s">
        <v>514</v>
      </c>
    </row>
    <row r="40" spans="3:21" ht="26">
      <c r="C40" s="909" t="s">
        <v>1127</v>
      </c>
      <c r="D40" s="909"/>
      <c r="E40" s="909"/>
      <c r="O40" s="596"/>
    </row>
    <row r="42" spans="3:21" ht="19.5" customHeight="1">
      <c r="C42" s="907" t="s">
        <v>929</v>
      </c>
      <c r="D42" s="907"/>
      <c r="E42" s="907"/>
      <c r="F42" s="907"/>
      <c r="H42" s="907" t="s">
        <v>1128</v>
      </c>
      <c r="I42" s="907"/>
      <c r="J42" s="907"/>
      <c r="K42" s="907"/>
      <c r="M42" s="907" t="s">
        <v>1129</v>
      </c>
      <c r="N42" s="907"/>
      <c r="O42" s="907"/>
      <c r="P42" s="907"/>
      <c r="R42" s="907" t="s">
        <v>1130</v>
      </c>
      <c r="S42" s="907"/>
      <c r="T42" s="907"/>
      <c r="U42" s="907"/>
    </row>
    <row r="43" spans="3:21" ht="15" customHeight="1">
      <c r="C43" s="601" t="s">
        <v>5</v>
      </c>
      <c r="D43" s="601" t="s">
        <v>1118</v>
      </c>
      <c r="E43" s="601" t="s">
        <v>1119</v>
      </c>
      <c r="F43" s="601" t="s">
        <v>834</v>
      </c>
      <c r="H43" s="601" t="s">
        <v>5</v>
      </c>
      <c r="I43" s="601" t="s">
        <v>1118</v>
      </c>
      <c r="J43" s="601" t="s">
        <v>1119</v>
      </c>
      <c r="K43" s="601" t="s">
        <v>834</v>
      </c>
      <c r="M43" s="601" t="s">
        <v>5</v>
      </c>
      <c r="N43" s="601" t="s">
        <v>1118</v>
      </c>
      <c r="O43" s="601" t="s">
        <v>1119</v>
      </c>
      <c r="P43" s="601" t="s">
        <v>834</v>
      </c>
      <c r="R43" s="601" t="s">
        <v>5</v>
      </c>
      <c r="S43" s="601" t="s">
        <v>1118</v>
      </c>
      <c r="T43" s="601" t="s">
        <v>1119</v>
      </c>
      <c r="U43" s="601" t="s">
        <v>834</v>
      </c>
    </row>
    <row r="44" spans="3:21" ht="15" customHeight="1">
      <c r="C44" s="602">
        <v>2019</v>
      </c>
      <c r="D44" s="609">
        <v>1.7393129110418799</v>
      </c>
      <c r="E44" s="604" t="s">
        <v>592</v>
      </c>
      <c r="F44" s="605" t="s">
        <v>1121</v>
      </c>
      <c r="H44" s="602">
        <v>2019</v>
      </c>
      <c r="I44" s="609">
        <v>0.73931291104188301</v>
      </c>
      <c r="J44" s="604" t="s">
        <v>592</v>
      </c>
      <c r="K44" s="605" t="s">
        <v>1121</v>
      </c>
      <c r="M44" s="602">
        <v>2019</v>
      </c>
      <c r="N44" s="603">
        <v>0.25534002249360899</v>
      </c>
      <c r="O44" s="604" t="s">
        <v>592</v>
      </c>
      <c r="P44" s="605" t="s">
        <v>1121</v>
      </c>
      <c r="R44" s="602">
        <v>2019</v>
      </c>
      <c r="S44" s="603">
        <v>1.35260724527419</v>
      </c>
      <c r="T44" s="604" t="s">
        <v>592</v>
      </c>
      <c r="U44" s="605" t="s">
        <v>1121</v>
      </c>
    </row>
    <row r="45" spans="3:21" ht="15" customHeight="1">
      <c r="C45" s="602">
        <v>2020</v>
      </c>
      <c r="D45" s="609">
        <v>2.32030808936205</v>
      </c>
      <c r="E45" s="606" t="s">
        <v>1108</v>
      </c>
      <c r="F45" s="605" t="s">
        <v>1121</v>
      </c>
      <c r="H45" s="602">
        <v>2020</v>
      </c>
      <c r="I45" s="609">
        <v>1.32030808936205</v>
      </c>
      <c r="J45" s="606" t="s">
        <v>1108</v>
      </c>
      <c r="K45" s="605" t="s">
        <v>1121</v>
      </c>
      <c r="M45" s="602">
        <v>2020</v>
      </c>
      <c r="N45" s="603">
        <v>0.26903465185410202</v>
      </c>
      <c r="O45" s="606" t="s">
        <v>1106</v>
      </c>
      <c r="P45" s="605" t="s">
        <v>1121</v>
      </c>
      <c r="R45" s="602">
        <v>2020</v>
      </c>
      <c r="S45" s="603">
        <v>0.75739897987233096</v>
      </c>
      <c r="T45" s="606" t="s">
        <v>1108</v>
      </c>
      <c r="U45" s="605" t="s">
        <v>1122</v>
      </c>
    </row>
    <row r="46" spans="3:21" ht="15" customHeight="1">
      <c r="C46" s="602">
        <v>2021</v>
      </c>
      <c r="D46" s="609">
        <v>1.75762090065506</v>
      </c>
      <c r="E46" s="606" t="s">
        <v>1106</v>
      </c>
      <c r="F46" s="605" t="s">
        <v>1121</v>
      </c>
      <c r="H46" s="602">
        <v>2021</v>
      </c>
      <c r="I46" s="609">
        <v>0.75762090065506005</v>
      </c>
      <c r="J46" s="606" t="s">
        <v>1106</v>
      </c>
      <c r="K46" s="605" t="s">
        <v>1121</v>
      </c>
      <c r="M46" s="602">
        <v>2021</v>
      </c>
      <c r="N46" s="603">
        <v>0.30628100900393801</v>
      </c>
      <c r="O46" s="606" t="s">
        <v>1106</v>
      </c>
      <c r="P46" s="605" t="s">
        <v>1121</v>
      </c>
      <c r="R46" s="602">
        <v>2021</v>
      </c>
      <c r="S46" s="603">
        <v>1.3199213473854401</v>
      </c>
      <c r="T46" s="606" t="s">
        <v>1106</v>
      </c>
      <c r="U46" s="605" t="s">
        <v>1121</v>
      </c>
    </row>
    <row r="47" spans="3:21" ht="15" customHeight="1">
      <c r="C47" s="602" t="s">
        <v>514</v>
      </c>
      <c r="D47" s="609">
        <v>1.0641934084884199</v>
      </c>
      <c r="E47" s="606" t="s">
        <v>1106</v>
      </c>
      <c r="F47" s="605" t="s">
        <v>1121</v>
      </c>
      <c r="H47" s="602" t="s">
        <v>514</v>
      </c>
      <c r="I47" s="609">
        <v>6.4193408488423698E-2</v>
      </c>
      <c r="J47" s="606" t="s">
        <v>1106</v>
      </c>
      <c r="K47" s="605" t="s">
        <v>1121</v>
      </c>
      <c r="M47" s="602" t="s">
        <v>514</v>
      </c>
      <c r="N47" s="603">
        <v>0.406540008447135</v>
      </c>
      <c r="O47" s="606" t="s">
        <v>1106</v>
      </c>
      <c r="P47" s="605" t="s">
        <v>1121</v>
      </c>
      <c r="R47" s="602" t="s">
        <v>514</v>
      </c>
      <c r="S47" s="603">
        <v>15.5779233966107</v>
      </c>
      <c r="T47" s="606" t="s">
        <v>1106</v>
      </c>
      <c r="U47" s="605" t="s">
        <v>1121</v>
      </c>
    </row>
    <row r="48" spans="3:21" ht="15" customHeight="1">
      <c r="C48" s="602" t="s">
        <v>515</v>
      </c>
      <c r="D48" s="609">
        <v>0.55703460208291899</v>
      </c>
      <c r="E48" s="606" t="s">
        <v>1106</v>
      </c>
      <c r="F48" s="605" t="s">
        <v>1121</v>
      </c>
      <c r="H48" s="602" t="s">
        <v>515</v>
      </c>
      <c r="I48" s="609" t="s">
        <v>956</v>
      </c>
      <c r="J48" s="606" t="s">
        <v>659</v>
      </c>
      <c r="K48" s="605" t="s">
        <v>956</v>
      </c>
      <c r="M48" s="602" t="s">
        <v>515</v>
      </c>
      <c r="N48" s="603">
        <v>0.468346020162621</v>
      </c>
      <c r="O48" s="606" t="s">
        <v>1106</v>
      </c>
      <c r="P48" s="605" t="s">
        <v>1121</v>
      </c>
      <c r="R48" s="602" t="s">
        <v>515</v>
      </c>
      <c r="S48" s="603" t="s">
        <v>956</v>
      </c>
      <c r="T48" s="606" t="s">
        <v>1110</v>
      </c>
      <c r="U48" s="605" t="s">
        <v>1121</v>
      </c>
    </row>
    <row r="49" spans="3:21" ht="15" customHeight="1">
      <c r="C49" s="602" t="s">
        <v>516</v>
      </c>
      <c r="D49" s="609">
        <v>0.43209358710539297</v>
      </c>
      <c r="E49" s="606" t="s">
        <v>1106</v>
      </c>
      <c r="F49" s="605" t="s">
        <v>1121</v>
      </c>
      <c r="H49" s="602" t="s">
        <v>516</v>
      </c>
      <c r="I49" s="609" t="s">
        <v>956</v>
      </c>
      <c r="J49" s="606" t="s">
        <v>659</v>
      </c>
      <c r="K49" s="605" t="s">
        <v>956</v>
      </c>
      <c r="M49" s="602" t="s">
        <v>516</v>
      </c>
      <c r="N49" s="603">
        <v>0.53808477102826002</v>
      </c>
      <c r="O49" s="606" t="s">
        <v>1106</v>
      </c>
      <c r="P49" s="605" t="s">
        <v>1121</v>
      </c>
      <c r="R49" s="602" t="s">
        <v>516</v>
      </c>
      <c r="S49" s="603" t="s">
        <v>956</v>
      </c>
      <c r="T49" s="606" t="s">
        <v>1110</v>
      </c>
      <c r="U49" s="605" t="s">
        <v>1121</v>
      </c>
    </row>
    <row r="50" spans="3:21" ht="15" customHeight="1">
      <c r="C50" s="602"/>
      <c r="D50" s="609"/>
      <c r="E50" s="606"/>
      <c r="F50" s="605"/>
      <c r="H50" s="602"/>
      <c r="I50" s="609"/>
      <c r="J50" s="606"/>
      <c r="K50" s="605"/>
      <c r="M50" s="602"/>
      <c r="N50" s="603"/>
      <c r="O50" s="606"/>
      <c r="P50" s="605"/>
      <c r="R50" s="602"/>
      <c r="S50" s="603"/>
      <c r="T50" s="606"/>
      <c r="U50" s="605"/>
    </row>
    <row r="51" spans="3:21" ht="15" customHeight="1">
      <c r="C51" s="602"/>
      <c r="D51" s="609"/>
      <c r="E51" s="606"/>
      <c r="F51" s="605"/>
      <c r="H51" s="602"/>
      <c r="I51" s="609"/>
      <c r="J51" s="606"/>
      <c r="K51" s="605"/>
      <c r="M51" s="602"/>
      <c r="N51" s="603"/>
      <c r="O51" s="606"/>
      <c r="P51" s="605"/>
      <c r="R51" s="602"/>
      <c r="S51" s="603"/>
      <c r="T51" s="606"/>
      <c r="U51" s="605"/>
    </row>
    <row r="52" spans="3:21" ht="15" customHeight="1">
      <c r="C52" s="602"/>
      <c r="D52" s="609"/>
      <c r="E52" s="606"/>
      <c r="F52" s="605"/>
      <c r="H52" s="602"/>
      <c r="I52" s="609"/>
      <c r="J52" s="606"/>
      <c r="K52" s="605"/>
      <c r="M52" s="602"/>
      <c r="N52" s="603"/>
      <c r="O52" s="606"/>
      <c r="P52" s="605"/>
      <c r="R52" s="602"/>
      <c r="S52" s="603"/>
      <c r="T52" s="606"/>
      <c r="U52" s="605"/>
    </row>
    <row r="53" spans="3:21" ht="15" customHeight="1">
      <c r="C53" s="602"/>
      <c r="D53" s="609"/>
      <c r="E53" s="606"/>
      <c r="F53" s="605"/>
      <c r="H53" s="602"/>
      <c r="I53" s="609"/>
      <c r="J53" s="606"/>
      <c r="K53" s="605"/>
      <c r="M53" s="602"/>
      <c r="N53" s="603"/>
      <c r="O53" s="606"/>
      <c r="P53" s="605"/>
      <c r="R53" s="602"/>
      <c r="S53" s="603"/>
      <c r="T53" s="606"/>
      <c r="U53" s="605"/>
    </row>
    <row r="54" spans="3:21" ht="15" customHeight="1">
      <c r="C54" s="602"/>
      <c r="D54" s="609"/>
      <c r="E54" s="606"/>
      <c r="F54" s="605"/>
      <c r="H54" s="602"/>
      <c r="I54" s="609"/>
      <c r="J54" s="606"/>
      <c r="K54" s="605"/>
      <c r="M54" s="602"/>
      <c r="N54" s="603"/>
      <c r="O54" s="606"/>
      <c r="P54" s="605"/>
      <c r="R54" s="602"/>
      <c r="S54" s="603"/>
      <c r="T54" s="606"/>
      <c r="U54" s="605"/>
    </row>
    <row r="57" spans="3:21" ht="37.5" customHeight="1">
      <c r="C57" s="895" t="s">
        <v>1131</v>
      </c>
      <c r="D57" s="895"/>
      <c r="E57" s="895"/>
      <c r="F57" s="903" t="s">
        <v>1124</v>
      </c>
      <c r="G57" s="903"/>
      <c r="I57" s="904" t="s">
        <v>1132</v>
      </c>
      <c r="J57" s="904"/>
      <c r="K57" s="904"/>
    </row>
    <row r="60" spans="3:21" ht="12" customHeight="1">
      <c r="C60" s="899" t="s">
        <v>1133</v>
      </c>
      <c r="D60" s="899"/>
      <c r="E60" s="899"/>
      <c r="F60" s="899"/>
      <c r="G60" s="899"/>
      <c r="H60" s="899"/>
      <c r="I60" s="899"/>
      <c r="J60" s="899"/>
      <c r="K60" s="899"/>
    </row>
    <row r="61" spans="3:21" ht="64.5" customHeight="1">
      <c r="C61" s="900"/>
      <c r="D61" s="900"/>
      <c r="E61" s="900"/>
      <c r="F61" s="900"/>
      <c r="G61" s="900"/>
      <c r="H61" s="900"/>
      <c r="I61" s="900"/>
      <c r="J61" s="900"/>
      <c r="K61" s="900"/>
      <c r="L61" s="607"/>
      <c r="M61" s="900"/>
      <c r="N61" s="900"/>
      <c r="O61" s="900"/>
      <c r="P61" s="900"/>
      <c r="Q61" s="900"/>
      <c r="R61" s="900"/>
      <c r="S61" s="900"/>
      <c r="T61" s="900"/>
      <c r="U61" s="900"/>
    </row>
    <row r="62" spans="3:21" ht="64.5" customHeight="1">
      <c r="C62" s="900"/>
      <c r="D62" s="900"/>
      <c r="E62" s="900"/>
      <c r="F62" s="900"/>
      <c r="G62" s="900"/>
      <c r="H62" s="900"/>
      <c r="I62" s="900"/>
      <c r="J62" s="900"/>
      <c r="K62" s="900"/>
      <c r="L62" s="607"/>
      <c r="M62" s="906"/>
      <c r="N62" s="906"/>
      <c r="O62" s="906"/>
      <c r="P62" s="906"/>
      <c r="Q62" s="906"/>
      <c r="R62" s="906"/>
      <c r="S62" s="906"/>
      <c r="T62" s="906"/>
      <c r="U62" s="906"/>
    </row>
    <row r="63" spans="3:21">
      <c r="C63" s="900"/>
      <c r="D63" s="900"/>
      <c r="E63" s="900"/>
      <c r="F63" s="900"/>
      <c r="G63" s="900"/>
      <c r="H63" s="900"/>
      <c r="I63" s="900"/>
      <c r="J63" s="900"/>
      <c r="K63" s="900"/>
      <c r="L63" s="607"/>
      <c r="M63" s="906"/>
      <c r="N63" s="906"/>
      <c r="O63" s="906"/>
      <c r="P63" s="906"/>
      <c r="Q63" s="906"/>
      <c r="R63" s="906"/>
      <c r="S63" s="906"/>
      <c r="T63" s="906"/>
      <c r="U63" s="906"/>
    </row>
    <row r="65" spans="3:21" ht="24">
      <c r="C65" s="905" t="s">
        <v>1134</v>
      </c>
      <c r="D65" s="905"/>
      <c r="E65" s="905"/>
    </row>
    <row r="67" spans="3:21" ht="19.5" customHeight="1">
      <c r="C67" s="901" t="s">
        <v>1047</v>
      </c>
      <c r="D67" s="901"/>
      <c r="E67" s="901"/>
      <c r="F67" s="901"/>
      <c r="H67" s="901" t="s">
        <v>992</v>
      </c>
      <c r="I67" s="901"/>
      <c r="J67" s="901"/>
      <c r="K67" s="901"/>
      <c r="M67" s="901" t="s">
        <v>1067</v>
      </c>
      <c r="N67" s="901"/>
      <c r="O67" s="901"/>
      <c r="P67" s="901"/>
      <c r="R67" s="901" t="s">
        <v>1135</v>
      </c>
      <c r="S67" s="901"/>
      <c r="T67" s="901"/>
      <c r="U67" s="901"/>
    </row>
    <row r="68" spans="3:21" ht="15" customHeight="1">
      <c r="C68" s="601" t="s">
        <v>5</v>
      </c>
      <c r="D68" s="601" t="s">
        <v>1118</v>
      </c>
      <c r="E68" s="601" t="s">
        <v>1119</v>
      </c>
      <c r="F68" s="601" t="s">
        <v>834</v>
      </c>
      <c r="H68" s="601" t="s">
        <v>5</v>
      </c>
      <c r="I68" s="601" t="s">
        <v>1118</v>
      </c>
      <c r="J68" s="601" t="s">
        <v>1119</v>
      </c>
      <c r="K68" s="601" t="s">
        <v>834</v>
      </c>
      <c r="M68" s="601" t="s">
        <v>5</v>
      </c>
      <c r="N68" s="601" t="s">
        <v>1118</v>
      </c>
      <c r="O68" s="601" t="s">
        <v>1119</v>
      </c>
      <c r="P68" s="601" t="s">
        <v>834</v>
      </c>
      <c r="R68" s="601" t="s">
        <v>5</v>
      </c>
      <c r="S68" s="601" t="s">
        <v>1118</v>
      </c>
      <c r="T68" s="601" t="s">
        <v>1119</v>
      </c>
      <c r="U68" s="601" t="s">
        <v>834</v>
      </c>
    </row>
    <row r="69" spans="3:21" ht="15" customHeight="1">
      <c r="C69" s="602">
        <v>2019</v>
      </c>
      <c r="D69" s="609">
        <v>3.9958374257518399</v>
      </c>
      <c r="E69" s="604" t="s">
        <v>592</v>
      </c>
      <c r="F69" s="605" t="s">
        <v>1120</v>
      </c>
      <c r="H69" s="602">
        <v>2019</v>
      </c>
      <c r="I69" s="609">
        <v>-2.2685391937948101</v>
      </c>
      <c r="J69" s="604" t="s">
        <v>592</v>
      </c>
      <c r="K69" s="605" t="s">
        <v>1120</v>
      </c>
      <c r="M69" s="602">
        <v>2019</v>
      </c>
      <c r="N69" s="603">
        <v>0.63240214366080405</v>
      </c>
      <c r="O69" s="604" t="s">
        <v>592</v>
      </c>
      <c r="P69" s="605" t="s">
        <v>1120</v>
      </c>
      <c r="R69" s="602">
        <v>2019</v>
      </c>
      <c r="S69" s="609" t="s">
        <v>592</v>
      </c>
      <c r="T69" s="604" t="s">
        <v>592</v>
      </c>
      <c r="U69" s="605" t="s">
        <v>592</v>
      </c>
    </row>
    <row r="70" spans="3:21" ht="15" customHeight="1">
      <c r="C70" s="602">
        <v>2020</v>
      </c>
      <c r="D70" s="609">
        <v>6.72410252197486</v>
      </c>
      <c r="E70" s="606" t="s">
        <v>1108</v>
      </c>
      <c r="F70" s="605" t="s">
        <v>1120</v>
      </c>
      <c r="H70" s="602">
        <v>2020</v>
      </c>
      <c r="I70" s="609">
        <v>-3.8927976300685101</v>
      </c>
      <c r="J70" s="606" t="s">
        <v>1108</v>
      </c>
      <c r="K70" s="605" t="s">
        <v>1120</v>
      </c>
      <c r="M70" s="602">
        <v>2020</v>
      </c>
      <c r="N70" s="603">
        <v>0.73111311586694805</v>
      </c>
      <c r="O70" s="606" t="s">
        <v>1108</v>
      </c>
      <c r="P70" s="605" t="s">
        <v>1120</v>
      </c>
      <c r="R70" s="602">
        <v>2020</v>
      </c>
      <c r="S70" s="609">
        <v>-13.7149662437442</v>
      </c>
      <c r="T70" s="606" t="s">
        <v>659</v>
      </c>
      <c r="U70" s="605" t="s">
        <v>1120</v>
      </c>
    </row>
    <row r="71" spans="3:21" ht="15" customHeight="1">
      <c r="C71" s="602">
        <v>2021</v>
      </c>
      <c r="D71" s="609">
        <v>1.99785222579165</v>
      </c>
      <c r="E71" s="606" t="s">
        <v>1106</v>
      </c>
      <c r="F71" s="605" t="s">
        <v>1121</v>
      </c>
      <c r="H71" s="602">
        <v>2021</v>
      </c>
      <c r="I71" s="609">
        <v>8.3556287301914001</v>
      </c>
      <c r="J71" s="606" t="s">
        <v>1106</v>
      </c>
      <c r="K71" s="605" t="s">
        <v>1121</v>
      </c>
      <c r="M71" s="602">
        <v>2021</v>
      </c>
      <c r="N71" s="603">
        <v>0.55190547427673098</v>
      </c>
      <c r="O71" s="606" t="s">
        <v>1106</v>
      </c>
      <c r="P71" s="605" t="s">
        <v>1120</v>
      </c>
      <c r="R71" s="602">
        <v>2021</v>
      </c>
      <c r="S71" s="609">
        <v>0.29046373745967502</v>
      </c>
      <c r="T71" s="606" t="s">
        <v>1106</v>
      </c>
      <c r="U71" s="605" t="s">
        <v>1120</v>
      </c>
    </row>
    <row r="72" spans="3:21" ht="15" customHeight="1">
      <c r="C72" s="602" t="s">
        <v>514</v>
      </c>
      <c r="D72" s="609">
        <v>9.9839563748661694E-2</v>
      </c>
      <c r="E72" s="606" t="s">
        <v>1106</v>
      </c>
      <c r="F72" s="605" t="s">
        <v>1121</v>
      </c>
      <c r="H72" s="602" t="s">
        <v>514</v>
      </c>
      <c r="I72" s="609">
        <v>30.6878349766613</v>
      </c>
      <c r="J72" s="606" t="s">
        <v>1106</v>
      </c>
      <c r="K72" s="605" t="s">
        <v>1121</v>
      </c>
      <c r="M72" s="602" t="s">
        <v>514</v>
      </c>
      <c r="N72" s="603">
        <v>3.2266576493575901E-2</v>
      </c>
      <c r="O72" s="606" t="s">
        <v>1106</v>
      </c>
      <c r="P72" s="605" t="s">
        <v>1121</v>
      </c>
      <c r="R72" s="602" t="s">
        <v>514</v>
      </c>
      <c r="S72" s="609">
        <v>32.657912483613401</v>
      </c>
      <c r="T72" s="606" t="s">
        <v>1106</v>
      </c>
      <c r="U72" s="605" t="s">
        <v>1121</v>
      </c>
    </row>
    <row r="73" spans="3:21" ht="15" customHeight="1">
      <c r="C73" s="602" t="s">
        <v>515</v>
      </c>
      <c r="D73" s="609" t="s">
        <v>956</v>
      </c>
      <c r="E73" s="606" t="s">
        <v>1108</v>
      </c>
      <c r="F73" s="605" t="s">
        <v>956</v>
      </c>
      <c r="H73" s="602" t="s">
        <v>515</v>
      </c>
      <c r="I73" s="609">
        <v>53.423961552615403</v>
      </c>
      <c r="J73" s="606" t="s">
        <v>1106</v>
      </c>
      <c r="K73" s="605" t="s">
        <v>1121</v>
      </c>
      <c r="M73" s="602" t="s">
        <v>515</v>
      </c>
      <c r="N73" s="603">
        <v>-0.225498458407554</v>
      </c>
      <c r="O73" s="606" t="s">
        <v>1106</v>
      </c>
      <c r="P73" s="605" t="s">
        <v>1121</v>
      </c>
      <c r="R73" s="602" t="s">
        <v>515</v>
      </c>
      <c r="S73" s="609">
        <v>51.362584372694002</v>
      </c>
      <c r="T73" s="606" t="s">
        <v>1106</v>
      </c>
      <c r="U73" s="605" t="s">
        <v>1121</v>
      </c>
    </row>
    <row r="74" spans="3:21" ht="15" customHeight="1">
      <c r="C74" s="602" t="s">
        <v>516</v>
      </c>
      <c r="D74" s="609" t="s">
        <v>956</v>
      </c>
      <c r="E74" s="606" t="s">
        <v>659</v>
      </c>
      <c r="F74" s="605" t="s">
        <v>956</v>
      </c>
      <c r="H74" s="602" t="s">
        <v>516</v>
      </c>
      <c r="I74" s="609">
        <v>59.308670703833997</v>
      </c>
      <c r="J74" s="606" t="s">
        <v>1106</v>
      </c>
      <c r="K74" s="605" t="s">
        <v>1121</v>
      </c>
      <c r="M74" s="602" t="s">
        <v>516</v>
      </c>
      <c r="N74" s="603">
        <v>-0.356996858578423</v>
      </c>
      <c r="O74" s="606" t="s">
        <v>1106</v>
      </c>
      <c r="P74" s="605" t="s">
        <v>1121</v>
      </c>
      <c r="R74" s="602" t="s">
        <v>516</v>
      </c>
      <c r="S74" s="609">
        <v>38.208152980205099</v>
      </c>
      <c r="T74" s="606" t="s">
        <v>1108</v>
      </c>
      <c r="U74" s="605" t="s">
        <v>1121</v>
      </c>
    </row>
    <row r="75" spans="3:21" ht="15" customHeight="1">
      <c r="C75" s="602"/>
      <c r="D75" s="609"/>
      <c r="E75" s="606"/>
      <c r="F75" s="605"/>
      <c r="H75" s="602"/>
      <c r="I75" s="609"/>
      <c r="J75" s="606"/>
      <c r="K75" s="605"/>
      <c r="M75" s="602"/>
      <c r="N75" s="603"/>
      <c r="O75" s="606"/>
      <c r="P75" s="605"/>
      <c r="R75" s="602"/>
      <c r="S75" s="609"/>
      <c r="T75" s="606"/>
      <c r="U75" s="605"/>
    </row>
    <row r="76" spans="3:21" ht="15" customHeight="1">
      <c r="C76" s="602"/>
      <c r="D76" s="609"/>
      <c r="E76" s="606"/>
      <c r="F76" s="605"/>
      <c r="H76" s="602"/>
      <c r="I76" s="609"/>
      <c r="J76" s="606"/>
      <c r="K76" s="605"/>
      <c r="M76" s="602"/>
      <c r="N76" s="603"/>
      <c r="O76" s="606"/>
      <c r="P76" s="605"/>
      <c r="R76" s="602"/>
      <c r="S76" s="609"/>
      <c r="T76" s="606"/>
      <c r="U76" s="605"/>
    </row>
    <row r="77" spans="3:21" ht="15" customHeight="1">
      <c r="C77" s="602"/>
      <c r="D77" s="609"/>
      <c r="E77" s="606"/>
      <c r="F77" s="605"/>
      <c r="H77" s="602"/>
      <c r="I77" s="609"/>
      <c r="J77" s="606"/>
      <c r="K77" s="605"/>
      <c r="M77" s="602"/>
      <c r="N77" s="603"/>
      <c r="O77" s="606"/>
      <c r="P77" s="605"/>
      <c r="R77" s="602"/>
      <c r="S77" s="609"/>
      <c r="T77" s="606"/>
      <c r="U77" s="605"/>
    </row>
    <row r="78" spans="3:21" ht="15" customHeight="1">
      <c r="C78" s="602"/>
      <c r="D78" s="609"/>
      <c r="E78" s="606"/>
      <c r="F78" s="605"/>
      <c r="H78" s="602"/>
      <c r="I78" s="609"/>
      <c r="J78" s="606"/>
      <c r="K78" s="605"/>
      <c r="M78" s="602"/>
      <c r="N78" s="603"/>
      <c r="O78" s="606"/>
      <c r="P78" s="605"/>
      <c r="R78" s="602"/>
      <c r="S78" s="609"/>
      <c r="T78" s="606"/>
      <c r="U78" s="605"/>
    </row>
    <row r="79" spans="3:21" ht="15" customHeight="1">
      <c r="C79" s="602"/>
      <c r="D79" s="609"/>
      <c r="E79" s="606"/>
      <c r="F79" s="605"/>
      <c r="H79" s="602"/>
      <c r="I79" s="609"/>
      <c r="J79" s="606"/>
      <c r="K79" s="605"/>
      <c r="M79" s="602"/>
      <c r="N79" s="603"/>
      <c r="O79" s="606"/>
      <c r="P79" s="605"/>
      <c r="R79" s="602"/>
      <c r="S79" s="609"/>
      <c r="T79" s="606"/>
      <c r="U79" s="605"/>
    </row>
    <row r="82" spans="3:21" ht="37.5" customHeight="1">
      <c r="C82" s="895" t="s">
        <v>1136</v>
      </c>
      <c r="D82" s="895"/>
      <c r="E82" s="895"/>
      <c r="F82" s="903" t="s">
        <v>1124</v>
      </c>
      <c r="G82" s="903"/>
      <c r="I82" s="904" t="s">
        <v>1137</v>
      </c>
      <c r="J82" s="904"/>
      <c r="K82" s="904"/>
    </row>
    <row r="85" spans="3:21" ht="12" customHeight="1">
      <c r="C85" s="899" t="s">
        <v>1138</v>
      </c>
      <c r="D85" s="899"/>
      <c r="E85" s="899"/>
      <c r="F85" s="899"/>
      <c r="G85" s="899"/>
      <c r="H85" s="899"/>
      <c r="I85" s="899"/>
      <c r="J85" s="899"/>
      <c r="K85" s="899"/>
    </row>
    <row r="86" spans="3:21" ht="63" customHeight="1">
      <c r="C86" s="900"/>
      <c r="D86" s="900"/>
      <c r="E86" s="900"/>
      <c r="F86" s="900"/>
      <c r="G86" s="900"/>
      <c r="H86" s="900"/>
      <c r="I86" s="900"/>
      <c r="J86" s="900"/>
      <c r="K86" s="900"/>
      <c r="L86" s="607"/>
      <c r="M86" s="900"/>
      <c r="N86" s="900"/>
      <c r="O86" s="900"/>
      <c r="P86" s="900"/>
      <c r="Q86" s="900"/>
      <c r="R86" s="900"/>
      <c r="S86" s="900"/>
      <c r="T86" s="900"/>
      <c r="U86" s="900"/>
    </row>
    <row r="87" spans="3:21" ht="63" customHeight="1">
      <c r="C87" s="900"/>
      <c r="D87" s="900"/>
      <c r="E87" s="900"/>
      <c r="F87" s="900"/>
      <c r="G87" s="900"/>
      <c r="H87" s="900"/>
      <c r="I87" s="900"/>
      <c r="J87" s="900"/>
      <c r="K87" s="900"/>
      <c r="L87" s="607"/>
      <c r="M87" s="900"/>
      <c r="N87" s="900"/>
      <c r="O87" s="900"/>
      <c r="P87" s="900"/>
      <c r="Q87" s="900"/>
      <c r="R87" s="900"/>
      <c r="S87" s="900"/>
      <c r="T87" s="900"/>
      <c r="U87" s="900"/>
    </row>
    <row r="88" spans="3:21">
      <c r="C88" s="900"/>
      <c r="D88" s="900"/>
      <c r="E88" s="900"/>
      <c r="F88" s="900"/>
      <c r="G88" s="900"/>
      <c r="H88" s="900"/>
      <c r="I88" s="900"/>
      <c r="J88" s="900"/>
      <c r="K88" s="900"/>
      <c r="L88" s="607"/>
      <c r="M88" s="900"/>
      <c r="N88" s="900"/>
      <c r="O88" s="900"/>
      <c r="P88" s="900"/>
      <c r="Q88" s="900"/>
      <c r="R88" s="900"/>
      <c r="S88" s="900"/>
      <c r="T88" s="900"/>
      <c r="U88" s="900"/>
    </row>
    <row r="90" spans="3:21" ht="24">
      <c r="C90" s="905" t="s">
        <v>779</v>
      </c>
      <c r="D90" s="905"/>
      <c r="E90" s="905"/>
    </row>
    <row r="92" spans="3:21" ht="19.5" customHeight="1">
      <c r="C92" s="901" t="s">
        <v>1139</v>
      </c>
      <c r="D92" s="901"/>
      <c r="E92" s="901"/>
      <c r="F92" s="901"/>
      <c r="H92" s="901" t="s">
        <v>1140</v>
      </c>
      <c r="I92" s="901"/>
      <c r="J92" s="901"/>
      <c r="K92" s="901"/>
      <c r="M92" s="901" t="s">
        <v>1141</v>
      </c>
      <c r="N92" s="901"/>
      <c r="O92" s="901"/>
      <c r="P92" s="901"/>
      <c r="R92" s="901" t="s">
        <v>1142</v>
      </c>
      <c r="S92" s="901"/>
      <c r="T92" s="901"/>
      <c r="U92" s="901"/>
    </row>
    <row r="93" spans="3:21" ht="15" customHeight="1">
      <c r="C93" s="610" t="s">
        <v>5</v>
      </c>
      <c r="D93" s="610" t="s">
        <v>1118</v>
      </c>
      <c r="E93" s="610" t="s">
        <v>1119</v>
      </c>
      <c r="F93" s="610" t="s">
        <v>834</v>
      </c>
      <c r="H93" s="610" t="s">
        <v>5</v>
      </c>
      <c r="I93" s="610" t="s">
        <v>1118</v>
      </c>
      <c r="J93" s="610" t="s">
        <v>1119</v>
      </c>
      <c r="K93" s="610" t="s">
        <v>834</v>
      </c>
      <c r="M93" s="610" t="s">
        <v>5</v>
      </c>
      <c r="N93" s="610" t="s">
        <v>1118</v>
      </c>
      <c r="O93" s="610" t="s">
        <v>1119</v>
      </c>
      <c r="P93" s="610" t="s">
        <v>834</v>
      </c>
      <c r="R93" s="610" t="s">
        <v>5</v>
      </c>
      <c r="S93" s="610" t="s">
        <v>1118</v>
      </c>
      <c r="T93" s="610" t="s">
        <v>1119</v>
      </c>
      <c r="U93" s="610" t="s">
        <v>834</v>
      </c>
    </row>
    <row r="94" spans="3:21" ht="15" customHeight="1">
      <c r="C94" s="602">
        <v>2019</v>
      </c>
      <c r="D94" s="603">
        <v>1.42287476483252</v>
      </c>
      <c r="E94" s="604" t="s">
        <v>592</v>
      </c>
      <c r="F94" s="605" t="s">
        <v>1121</v>
      </c>
      <c r="H94" s="602">
        <v>2019</v>
      </c>
      <c r="I94" s="609">
        <v>2.1955429701894902</v>
      </c>
      <c r="J94" s="604" t="s">
        <v>592</v>
      </c>
      <c r="K94" s="605" t="s">
        <v>1121</v>
      </c>
      <c r="M94" s="602">
        <v>2019</v>
      </c>
      <c r="N94" s="605">
        <v>65409</v>
      </c>
      <c r="O94" s="604" t="s">
        <v>592</v>
      </c>
      <c r="P94" s="605" t="s">
        <v>1121</v>
      </c>
      <c r="R94" s="602">
        <v>2019</v>
      </c>
      <c r="S94" s="605">
        <v>2587</v>
      </c>
      <c r="T94" s="604" t="s">
        <v>592</v>
      </c>
      <c r="U94" s="605" t="s">
        <v>1121</v>
      </c>
    </row>
    <row r="95" spans="3:21" ht="15" customHeight="1">
      <c r="C95" s="602">
        <v>2020</v>
      </c>
      <c r="D95" s="603">
        <v>1.56041242786495</v>
      </c>
      <c r="E95" s="606" t="s">
        <v>1106</v>
      </c>
      <c r="F95" s="605" t="s">
        <v>1121</v>
      </c>
      <c r="H95" s="602">
        <v>2020</v>
      </c>
      <c r="I95" s="609">
        <v>2.52379642166694</v>
      </c>
      <c r="J95" s="606" t="s">
        <v>1106</v>
      </c>
      <c r="K95" s="605" t="s">
        <v>1121</v>
      </c>
      <c r="M95" s="602">
        <v>2020</v>
      </c>
      <c r="N95" s="605">
        <v>77398</v>
      </c>
      <c r="O95" s="606" t="s">
        <v>1106</v>
      </c>
      <c r="P95" s="605" t="s">
        <v>1121</v>
      </c>
      <c r="R95" s="602">
        <v>2020</v>
      </c>
      <c r="S95" s="605">
        <v>11679</v>
      </c>
      <c r="T95" s="606" t="s">
        <v>1106</v>
      </c>
      <c r="U95" s="605" t="s">
        <v>1121</v>
      </c>
    </row>
    <row r="96" spans="3:21" ht="15" customHeight="1">
      <c r="C96" s="602">
        <v>2021</v>
      </c>
      <c r="D96" s="603">
        <v>0.90139552615946605</v>
      </c>
      <c r="E96" s="606" t="s">
        <v>1108</v>
      </c>
      <c r="F96" s="605" t="s">
        <v>1122</v>
      </c>
      <c r="H96" s="602">
        <v>2021</v>
      </c>
      <c r="I96" s="609">
        <v>1.55276667050865</v>
      </c>
      <c r="J96" s="606" t="s">
        <v>1108</v>
      </c>
      <c r="K96" s="605" t="s">
        <v>1121</v>
      </c>
      <c r="M96" s="602">
        <v>2021</v>
      </c>
      <c r="N96" s="605">
        <v>-44486</v>
      </c>
      <c r="O96" s="606" t="s">
        <v>1108</v>
      </c>
      <c r="P96" s="605" t="s">
        <v>1120</v>
      </c>
      <c r="R96" s="602">
        <v>2021</v>
      </c>
      <c r="S96" s="605">
        <v>49808</v>
      </c>
      <c r="T96" s="606" t="s">
        <v>1106</v>
      </c>
      <c r="U96" s="605" t="s">
        <v>1121</v>
      </c>
    </row>
    <row r="97" spans="3:21" ht="15" customHeight="1">
      <c r="C97" s="602" t="s">
        <v>514</v>
      </c>
      <c r="D97" s="603">
        <v>1.0797119970767699</v>
      </c>
      <c r="E97" s="606" t="s">
        <v>1106</v>
      </c>
      <c r="F97" s="605" t="s">
        <v>1121</v>
      </c>
      <c r="H97" s="602" t="s">
        <v>514</v>
      </c>
      <c r="I97" s="609">
        <v>1.6298240588745201</v>
      </c>
      <c r="J97" s="606" t="s">
        <v>1106</v>
      </c>
      <c r="K97" s="605" t="s">
        <v>1121</v>
      </c>
      <c r="M97" s="602" t="s">
        <v>514</v>
      </c>
      <c r="N97" s="605">
        <v>42582.168630145301</v>
      </c>
      <c r="O97" s="606" t="s">
        <v>1106</v>
      </c>
      <c r="P97" s="605" t="s">
        <v>1121</v>
      </c>
      <c r="R97" s="602" t="s">
        <v>514</v>
      </c>
      <c r="S97" s="605">
        <v>217611.168630145</v>
      </c>
      <c r="T97" s="606" t="s">
        <v>1106</v>
      </c>
      <c r="U97" s="605" t="s">
        <v>1121</v>
      </c>
    </row>
    <row r="98" spans="3:21" ht="15" customHeight="1">
      <c r="C98" s="602" t="s">
        <v>515</v>
      </c>
      <c r="D98" s="603">
        <v>1.41964213195712</v>
      </c>
      <c r="E98" s="606" t="s">
        <v>1106</v>
      </c>
      <c r="F98" s="605" t="s">
        <v>1121</v>
      </c>
      <c r="H98" s="602" t="s">
        <v>515</v>
      </c>
      <c r="I98" s="609">
        <v>1.80020439380174</v>
      </c>
      <c r="J98" s="606" t="s">
        <v>1106</v>
      </c>
      <c r="K98" s="605" t="s">
        <v>1121</v>
      </c>
      <c r="M98" s="602" t="s">
        <v>515</v>
      </c>
      <c r="N98" s="605">
        <v>324047.45736083703</v>
      </c>
      <c r="O98" s="606" t="s">
        <v>1106</v>
      </c>
      <c r="P98" s="605" t="s">
        <v>1121</v>
      </c>
      <c r="R98" s="602" t="s">
        <v>515</v>
      </c>
      <c r="S98" s="605">
        <v>531968.45736083703</v>
      </c>
      <c r="T98" s="606" t="s">
        <v>1106</v>
      </c>
      <c r="U98" s="605" t="s">
        <v>1121</v>
      </c>
    </row>
    <row r="99" spans="3:21" ht="15" customHeight="1">
      <c r="C99" s="602" t="s">
        <v>516</v>
      </c>
      <c r="D99" s="603">
        <v>1.8427443402060699</v>
      </c>
      <c r="E99" s="606" t="s">
        <v>1106</v>
      </c>
      <c r="F99" s="605" t="s">
        <v>1121</v>
      </c>
      <c r="H99" s="602" t="s">
        <v>516</v>
      </c>
      <c r="I99" s="609">
        <v>2.15689302081041</v>
      </c>
      <c r="J99" s="606" t="s">
        <v>1106</v>
      </c>
      <c r="K99" s="605" t="s">
        <v>1121</v>
      </c>
      <c r="M99" s="602" t="s">
        <v>516</v>
      </c>
      <c r="N99" s="605">
        <v>788344.16487100197</v>
      </c>
      <c r="O99" s="606" t="s">
        <v>1106</v>
      </c>
      <c r="P99" s="605" t="s">
        <v>1121</v>
      </c>
      <c r="R99" s="602" t="s">
        <v>516</v>
      </c>
      <c r="S99" s="605">
        <v>985613.16487100197</v>
      </c>
      <c r="T99" s="606" t="s">
        <v>1106</v>
      </c>
      <c r="U99" s="605" t="s">
        <v>1121</v>
      </c>
    </row>
    <row r="100" spans="3:21" ht="15" customHeight="1">
      <c r="C100" s="602"/>
      <c r="D100" s="603"/>
      <c r="E100" s="606"/>
      <c r="F100" s="605"/>
      <c r="H100" s="602"/>
      <c r="I100" s="609"/>
      <c r="J100" s="606"/>
      <c r="K100" s="605"/>
      <c r="M100" s="602"/>
      <c r="N100" s="605"/>
      <c r="O100" s="606"/>
      <c r="P100" s="605"/>
      <c r="R100" s="602"/>
      <c r="S100" s="605"/>
      <c r="T100" s="606"/>
      <c r="U100" s="605"/>
    </row>
    <row r="101" spans="3:21" ht="15" customHeight="1">
      <c r="C101" s="602"/>
      <c r="D101" s="603"/>
      <c r="E101" s="606"/>
      <c r="F101" s="605"/>
      <c r="H101" s="602"/>
      <c r="I101" s="609"/>
      <c r="J101" s="606"/>
      <c r="K101" s="605"/>
      <c r="M101" s="602"/>
      <c r="N101" s="605"/>
      <c r="O101" s="606"/>
      <c r="P101" s="605"/>
      <c r="R101" s="602"/>
      <c r="S101" s="605"/>
      <c r="T101" s="606"/>
      <c r="U101" s="605"/>
    </row>
    <row r="102" spans="3:21" ht="15" customHeight="1">
      <c r="C102" s="602"/>
      <c r="D102" s="603"/>
      <c r="E102" s="606"/>
      <c r="F102" s="605"/>
      <c r="H102" s="602"/>
      <c r="I102" s="609"/>
      <c r="J102" s="606"/>
      <c r="K102" s="605"/>
      <c r="M102" s="602"/>
      <c r="N102" s="605"/>
      <c r="O102" s="606"/>
      <c r="P102" s="605"/>
      <c r="R102" s="602"/>
      <c r="S102" s="605"/>
      <c r="T102" s="606"/>
      <c r="U102" s="605"/>
    </row>
    <row r="103" spans="3:21" ht="15" customHeight="1">
      <c r="C103" s="602"/>
      <c r="D103" s="603"/>
      <c r="E103" s="606"/>
      <c r="F103" s="605"/>
      <c r="H103" s="602"/>
      <c r="I103" s="609"/>
      <c r="J103" s="606"/>
      <c r="K103" s="605"/>
      <c r="M103" s="602"/>
      <c r="N103" s="605"/>
      <c r="O103" s="606"/>
      <c r="P103" s="605"/>
      <c r="R103" s="602"/>
      <c r="S103" s="605"/>
      <c r="T103" s="606"/>
      <c r="U103" s="605"/>
    </row>
    <row r="104" spans="3:21" ht="15" customHeight="1">
      <c r="C104" s="602"/>
      <c r="D104" s="603"/>
      <c r="E104" s="606"/>
      <c r="F104" s="605"/>
      <c r="H104" s="602"/>
      <c r="I104" s="609"/>
      <c r="J104" s="606"/>
      <c r="K104" s="605"/>
      <c r="M104" s="602"/>
      <c r="N104" s="605"/>
      <c r="O104" s="606"/>
      <c r="P104" s="605"/>
      <c r="R104" s="602"/>
      <c r="S104" s="605"/>
      <c r="T104" s="606"/>
      <c r="U104" s="605"/>
    </row>
    <row r="107" spans="3:21" ht="37.5" customHeight="1">
      <c r="C107" s="902" t="s">
        <v>1143</v>
      </c>
      <c r="D107" s="902"/>
      <c r="E107" s="902"/>
      <c r="F107" s="903" t="s">
        <v>1124</v>
      </c>
      <c r="G107" s="903"/>
      <c r="I107" s="904" t="s">
        <v>1144</v>
      </c>
      <c r="J107" s="904"/>
      <c r="K107" s="904"/>
    </row>
    <row r="108" spans="3:21">
      <c r="C108" s="611"/>
      <c r="D108" s="612"/>
      <c r="E108" s="596"/>
      <c r="F108" s="461"/>
      <c r="H108" s="611"/>
      <c r="I108" s="612"/>
      <c r="J108" s="596"/>
      <c r="K108" s="461"/>
    </row>
    <row r="110" spans="3:21" ht="12" customHeight="1">
      <c r="C110" s="899" t="s">
        <v>1145</v>
      </c>
      <c r="D110" s="899"/>
      <c r="E110" s="899"/>
      <c r="F110" s="899"/>
      <c r="G110" s="899"/>
      <c r="H110" s="899"/>
      <c r="I110" s="899"/>
      <c r="J110" s="899"/>
      <c r="K110" s="899"/>
    </row>
    <row r="111" spans="3:21" ht="63" customHeight="1">
      <c r="C111" s="900"/>
      <c r="D111" s="900"/>
      <c r="E111" s="900"/>
      <c r="F111" s="900"/>
      <c r="G111" s="900"/>
      <c r="H111" s="900"/>
      <c r="I111" s="900"/>
      <c r="J111" s="900"/>
      <c r="K111" s="900"/>
      <c r="L111" s="607"/>
      <c r="M111" s="900"/>
      <c r="N111" s="900"/>
      <c r="O111" s="900"/>
      <c r="P111" s="900"/>
      <c r="Q111" s="900"/>
      <c r="R111" s="900"/>
      <c r="S111" s="900"/>
      <c r="T111" s="900"/>
      <c r="U111" s="900"/>
    </row>
    <row r="112" spans="3:21" ht="63" customHeight="1">
      <c r="C112" s="900"/>
      <c r="D112" s="900"/>
      <c r="E112" s="900"/>
      <c r="F112" s="900"/>
      <c r="G112" s="900"/>
      <c r="H112" s="900"/>
      <c r="I112" s="900"/>
      <c r="J112" s="900"/>
      <c r="K112" s="900"/>
      <c r="L112" s="607"/>
      <c r="M112" s="900"/>
      <c r="N112" s="900"/>
      <c r="O112" s="900"/>
      <c r="P112" s="900"/>
      <c r="Q112" s="900"/>
      <c r="R112" s="900"/>
      <c r="S112" s="900"/>
      <c r="T112" s="900"/>
      <c r="U112" s="900"/>
    </row>
    <row r="115" spans="3:11" ht="26">
      <c r="C115" s="325" t="s">
        <v>1146</v>
      </c>
      <c r="D115" s="325"/>
      <c r="E115" s="325"/>
    </row>
    <row r="117" spans="3:11" ht="37.5" customHeight="1">
      <c r="C117" s="895" t="s">
        <v>1147</v>
      </c>
      <c r="D117" s="895"/>
      <c r="E117" s="895"/>
      <c r="F117" s="896" t="s">
        <v>1124</v>
      </c>
      <c r="G117" s="896"/>
      <c r="I117" s="897"/>
      <c r="J117" s="897"/>
      <c r="K117" s="897"/>
    </row>
    <row r="120" spans="3:11" ht="49.5" customHeight="1">
      <c r="C120" s="898" t="s">
        <v>1148</v>
      </c>
      <c r="D120" s="898"/>
      <c r="E120" s="898"/>
      <c r="F120" s="898"/>
      <c r="G120" s="898"/>
      <c r="H120" s="898"/>
      <c r="I120" s="898"/>
      <c r="J120" s="898"/>
      <c r="K120" s="898"/>
    </row>
    <row r="130" spans="4:21" ht="14">
      <c r="D130" s="613" t="s">
        <v>1149</v>
      </c>
      <c r="E130" s="614"/>
    </row>
    <row r="131" spans="4:21" ht="14" customHeight="1">
      <c r="D131" s="615" t="s">
        <v>1124</v>
      </c>
      <c r="E131" s="616" t="s">
        <v>1150</v>
      </c>
    </row>
    <row r="132" spans="4:21" ht="14" customHeight="1">
      <c r="D132" s="615" t="s">
        <v>1151</v>
      </c>
      <c r="E132" s="616" t="s">
        <v>1152</v>
      </c>
    </row>
    <row r="133" spans="4:21" ht="14" customHeight="1">
      <c r="D133" s="615" t="s">
        <v>1153</v>
      </c>
      <c r="E133" s="616" t="s">
        <v>1154</v>
      </c>
    </row>
    <row r="134" spans="4:21" ht="14" customHeight="1">
      <c r="D134" s="617" t="s">
        <v>848</v>
      </c>
      <c r="E134" s="616" t="s">
        <v>1155</v>
      </c>
    </row>
    <row r="135" spans="4:21" ht="14" customHeight="1">
      <c r="D135" s="617" t="s">
        <v>1156</v>
      </c>
      <c r="E135" s="616" t="s">
        <v>1155</v>
      </c>
    </row>
    <row r="136" spans="4:21" ht="14" customHeight="1">
      <c r="D136" s="617" t="s">
        <v>1157</v>
      </c>
      <c r="E136" s="616" t="s">
        <v>1155</v>
      </c>
    </row>
    <row r="137" spans="4:21" ht="14" customHeight="1">
      <c r="D137" s="618" t="s">
        <v>1158</v>
      </c>
      <c r="E137" s="616" t="s">
        <v>1159</v>
      </c>
    </row>
    <row r="138" spans="4:21" ht="14" customHeight="1">
      <c r="D138" s="618" t="s">
        <v>1160</v>
      </c>
      <c r="E138" s="616" t="s">
        <v>1159</v>
      </c>
    </row>
    <row r="139" spans="4:21" ht="14" customHeight="1">
      <c r="D139" s="618" t="s">
        <v>1161</v>
      </c>
      <c r="E139" s="616" t="s">
        <v>1159</v>
      </c>
    </row>
    <row r="140" spans="4:21" ht="14" customHeight="1">
      <c r="D140" s="619" t="s">
        <v>844</v>
      </c>
      <c r="E140" s="616" t="s">
        <v>1159</v>
      </c>
    </row>
    <row r="141" spans="4:21" ht="14" customHeight="1">
      <c r="D141" s="619" t="s">
        <v>1162</v>
      </c>
      <c r="E141" s="616" t="s">
        <v>1159</v>
      </c>
      <c r="Q141" s="620"/>
      <c r="R141" s="620"/>
      <c r="S141" s="620"/>
      <c r="T141" s="620"/>
      <c r="U141" s="620"/>
    </row>
    <row r="142" spans="4:21" ht="14" customHeight="1">
      <c r="D142" s="621" t="s">
        <v>1163</v>
      </c>
      <c r="E142" s="616" t="s">
        <v>1164</v>
      </c>
    </row>
    <row r="143" spans="4:21" ht="14" customHeight="1">
      <c r="D143" s="621" t="s">
        <v>1165</v>
      </c>
      <c r="E143" s="616" t="s">
        <v>1164</v>
      </c>
      <c r="Q143" s="622"/>
      <c r="R143" s="620"/>
    </row>
    <row r="144" spans="4:21" ht="14" customHeight="1">
      <c r="D144" s="621" t="s">
        <v>1166</v>
      </c>
      <c r="E144" s="616" t="s">
        <v>1164</v>
      </c>
      <c r="Q144" s="622"/>
      <c r="R144" s="620"/>
    </row>
    <row r="145" spans="4:18" ht="14" customHeight="1">
      <c r="D145" s="621" t="s">
        <v>1167</v>
      </c>
      <c r="E145" s="616" t="s">
        <v>1168</v>
      </c>
      <c r="Q145" s="622"/>
      <c r="R145" s="620"/>
    </row>
  </sheetData>
  <mergeCells count="69">
    <mergeCell ref="C1:H1"/>
    <mergeCell ref="B2:F2"/>
    <mergeCell ref="B4:E4"/>
    <mergeCell ref="C5:G5"/>
    <mergeCell ref="C6:G6"/>
    <mergeCell ref="C7:G7"/>
    <mergeCell ref="C8:G8"/>
    <mergeCell ref="C10:U10"/>
    <mergeCell ref="C12:E12"/>
    <mergeCell ref="C14:F14"/>
    <mergeCell ref="H14:K14"/>
    <mergeCell ref="M14:P14"/>
    <mergeCell ref="R14:U14"/>
    <mergeCell ref="C29:E29"/>
    <mergeCell ref="F29:G29"/>
    <mergeCell ref="I29:K29"/>
    <mergeCell ref="C32:K32"/>
    <mergeCell ref="C33:K33"/>
    <mergeCell ref="M33:U33"/>
    <mergeCell ref="C34:K34"/>
    <mergeCell ref="M34:U34"/>
    <mergeCell ref="C35:K35"/>
    <mergeCell ref="M35:U35"/>
    <mergeCell ref="C36:K36"/>
    <mergeCell ref="C40:E40"/>
    <mergeCell ref="C42:F42"/>
    <mergeCell ref="H42:K42"/>
    <mergeCell ref="M42:P42"/>
    <mergeCell ref="R42:U42"/>
    <mergeCell ref="C57:E57"/>
    <mergeCell ref="F57:G57"/>
    <mergeCell ref="I57:K57"/>
    <mergeCell ref="C60:K60"/>
    <mergeCell ref="C61:K61"/>
    <mergeCell ref="M61:U61"/>
    <mergeCell ref="C62:K62"/>
    <mergeCell ref="M62:U63"/>
    <mergeCell ref="C63:K63"/>
    <mergeCell ref="C65:E65"/>
    <mergeCell ref="C67:F67"/>
    <mergeCell ref="H67:K67"/>
    <mergeCell ref="M67:P67"/>
    <mergeCell ref="R67:U67"/>
    <mergeCell ref="C82:E82"/>
    <mergeCell ref="F82:G82"/>
    <mergeCell ref="I82:K82"/>
    <mergeCell ref="C85:K85"/>
    <mergeCell ref="C86:K86"/>
    <mergeCell ref="M86:U86"/>
    <mergeCell ref="C87:K87"/>
    <mergeCell ref="M87:U88"/>
    <mergeCell ref="C88:K88"/>
    <mergeCell ref="C90:E90"/>
    <mergeCell ref="M111:U111"/>
    <mergeCell ref="C112:K112"/>
    <mergeCell ref="M112:U112"/>
    <mergeCell ref="C92:F92"/>
    <mergeCell ref="H92:K92"/>
    <mergeCell ref="M92:P92"/>
    <mergeCell ref="R92:U92"/>
    <mergeCell ref="C107:E107"/>
    <mergeCell ref="F107:G107"/>
    <mergeCell ref="I107:K107"/>
    <mergeCell ref="C117:E117"/>
    <mergeCell ref="F117:G117"/>
    <mergeCell ref="I117:K117"/>
    <mergeCell ref="C120:K120"/>
    <mergeCell ref="C110:K110"/>
    <mergeCell ref="C111:K111"/>
  </mergeCells>
  <conditionalFormatting sqref="G20 G22:G26 G100 G116">
    <cfRule type="cellIs" dxfId="322" priority="2" operator="equal">
      <formula>"operazione ammissibile"</formula>
    </cfRule>
    <cfRule type="cellIs" dxfId="321" priority="3" operator="equal">
      <formula>"operazione non ammissiibile"</formula>
    </cfRule>
  </conditionalFormatting>
  <conditionalFormatting sqref="G118:G119">
    <cfRule type="cellIs" dxfId="320" priority="4" operator="equal">
      <formula>"operazione ammissibile"</formula>
    </cfRule>
    <cfRule type="cellIs" dxfId="319" priority="5" operator="equal">
      <formula>"operazione non ammissibile"</formula>
    </cfRule>
  </conditionalFormatting>
  <conditionalFormatting sqref="R143:R145">
    <cfRule type="cellIs" dxfId="318" priority="6" operator="equal">
      <formula>"Pessima"</formula>
    </cfRule>
  </conditionalFormatting>
  <conditionalFormatting sqref="F108 K108">
    <cfRule type="cellIs" dxfId="317" priority="7" operator="equal">
      <formula>"negativo"</formula>
    </cfRule>
    <cfRule type="cellIs" dxfId="316" priority="8" operator="equal">
      <formula>"negativo"</formula>
    </cfRule>
  </conditionalFormatting>
  <conditionalFormatting sqref="E17:E26">
    <cfRule type="cellIs" dxfId="315" priority="9" operator="equal">
      <formula>"A"</formula>
    </cfRule>
    <cfRule type="cellIs" dxfId="314" priority="10" operator="equal">
      <formula>"B"</formula>
    </cfRule>
    <cfRule type="cellIs" dxfId="313" priority="11" operator="equal">
      <formula>"C"</formula>
    </cfRule>
  </conditionalFormatting>
  <conditionalFormatting sqref="E17:E26">
    <cfRule type="cellIs" dxfId="312" priority="12" operator="equal">
      <formula>"ß"</formula>
    </cfRule>
    <cfRule type="cellIs" dxfId="311" priority="13" operator="equal">
      <formula>"Ý"</formula>
    </cfRule>
  </conditionalFormatting>
  <conditionalFormatting sqref="F16:F26">
    <cfRule type="cellIs" dxfId="310" priority="14" operator="equal">
      <formula>"negativo"</formula>
    </cfRule>
    <cfRule type="cellIs" dxfId="309" priority="15" operator="equal">
      <formula>"negativo"</formula>
    </cfRule>
  </conditionalFormatting>
  <conditionalFormatting sqref="F16:F26">
    <cfRule type="cellIs" dxfId="308" priority="16" operator="equal">
      <formula>"buono"</formula>
    </cfRule>
    <cfRule type="cellIs" dxfId="307" priority="17" operator="equal">
      <formula>"neutral"</formula>
    </cfRule>
    <cfRule type="cellIs" dxfId="306" priority="18" operator="equal">
      <formula>"good"</formula>
    </cfRule>
    <cfRule type="cellIs" dxfId="305" priority="19" operator="equal">
      <formula>"poor"</formula>
    </cfRule>
    <cfRule type="cellIs" dxfId="304" priority="20" operator="equal">
      <formula>"""poor"""</formula>
    </cfRule>
  </conditionalFormatting>
  <conditionalFormatting sqref="J17:J26">
    <cfRule type="cellIs" dxfId="303" priority="21" operator="equal">
      <formula>"A"</formula>
    </cfRule>
    <cfRule type="cellIs" dxfId="302" priority="22" operator="equal">
      <formula>"B"</formula>
    </cfRule>
    <cfRule type="cellIs" dxfId="301" priority="23" operator="equal">
      <formula>"C"</formula>
    </cfRule>
  </conditionalFormatting>
  <conditionalFormatting sqref="J17:J26">
    <cfRule type="cellIs" dxfId="300" priority="24" operator="equal">
      <formula>"ß"</formula>
    </cfRule>
    <cfRule type="cellIs" dxfId="299" priority="25" operator="equal">
      <formula>"Ý"</formula>
    </cfRule>
  </conditionalFormatting>
  <conditionalFormatting sqref="O17:O26">
    <cfRule type="cellIs" dxfId="298" priority="26" operator="equal">
      <formula>"A"</formula>
    </cfRule>
    <cfRule type="cellIs" dxfId="297" priority="27" operator="equal">
      <formula>"B"</formula>
    </cfRule>
    <cfRule type="cellIs" dxfId="296" priority="28" operator="equal">
      <formula>"C"</formula>
    </cfRule>
  </conditionalFormatting>
  <conditionalFormatting sqref="O17:O26">
    <cfRule type="cellIs" dxfId="295" priority="29" operator="equal">
      <formula>"ß"</formula>
    </cfRule>
    <cfRule type="cellIs" dxfId="294" priority="30" operator="equal">
      <formula>"Ý"</formula>
    </cfRule>
  </conditionalFormatting>
  <conditionalFormatting sqref="T17:T26">
    <cfRule type="cellIs" dxfId="293" priority="31" operator="equal">
      <formula>"A"</formula>
    </cfRule>
    <cfRule type="cellIs" dxfId="292" priority="32" operator="equal">
      <formula>"B"</formula>
    </cfRule>
    <cfRule type="cellIs" dxfId="291" priority="33" operator="equal">
      <formula>"C"</formula>
    </cfRule>
  </conditionalFormatting>
  <conditionalFormatting sqref="T17:T26">
    <cfRule type="cellIs" dxfId="290" priority="34" operator="equal">
      <formula>"ß"</formula>
    </cfRule>
    <cfRule type="cellIs" dxfId="289" priority="35" operator="equal">
      <formula>"Ý"</formula>
    </cfRule>
  </conditionalFormatting>
  <conditionalFormatting sqref="K44:K54">
    <cfRule type="cellIs" dxfId="288" priority="36" operator="equal">
      <formula>"negativo"</formula>
    </cfRule>
    <cfRule type="cellIs" dxfId="287" priority="37" operator="equal">
      <formula>"negativo"</formula>
    </cfRule>
  </conditionalFormatting>
  <conditionalFormatting sqref="K44:K54">
    <cfRule type="cellIs" dxfId="286" priority="38" operator="equal">
      <formula>"neutral"</formula>
    </cfRule>
    <cfRule type="cellIs" dxfId="285" priority="39" operator="equal">
      <formula>"good"</formula>
    </cfRule>
    <cfRule type="cellIs" dxfId="284" priority="40" operator="equal">
      <formula>"poor"</formula>
    </cfRule>
    <cfRule type="cellIs" dxfId="283" priority="41" operator="equal">
      <formula>"""poor"""</formula>
    </cfRule>
  </conditionalFormatting>
  <conditionalFormatting sqref="K44:K54">
    <cfRule type="cellIs" dxfId="282" priority="42" operator="equal">
      <formula>"neutral"</formula>
    </cfRule>
    <cfRule type="cellIs" dxfId="281" priority="43" operator="equal">
      <formula>"good"</formula>
    </cfRule>
    <cfRule type="cellIs" dxfId="280" priority="44" operator="equal">
      <formula>"poor"</formula>
    </cfRule>
    <cfRule type="cellIs" dxfId="279" priority="45" operator="equal">
      <formula>"""poor"""</formula>
    </cfRule>
  </conditionalFormatting>
  <conditionalFormatting sqref="K44:K54">
    <cfRule type="cellIs" dxfId="278" priority="46" operator="equal">
      <formula>"neutral"</formula>
    </cfRule>
    <cfRule type="cellIs" dxfId="277" priority="47" operator="equal">
      <formula>"good"</formula>
    </cfRule>
    <cfRule type="cellIs" dxfId="276" priority="48" operator="equal">
      <formula>"poor"</formula>
    </cfRule>
    <cfRule type="cellIs" dxfId="275" priority="49" operator="equal">
      <formula>"""poor"""</formula>
    </cfRule>
  </conditionalFormatting>
  <conditionalFormatting sqref="K44:K54">
    <cfRule type="cellIs" dxfId="274" priority="50" operator="equal">
      <formula>"neutral"</formula>
    </cfRule>
    <cfRule type="cellIs" dxfId="273" priority="51" operator="equal">
      <formula>"good"</formula>
    </cfRule>
    <cfRule type="cellIs" dxfId="272" priority="52" operator="equal">
      <formula>"poor"</formula>
    </cfRule>
    <cfRule type="cellIs" dxfId="271" priority="53" operator="equal">
      <formula>"""poor"""</formula>
    </cfRule>
  </conditionalFormatting>
  <conditionalFormatting sqref="K44:K54">
    <cfRule type="cellIs" dxfId="270" priority="54" operator="equal">
      <formula>"neutral"</formula>
    </cfRule>
    <cfRule type="cellIs" dxfId="269" priority="55" operator="equal">
      <formula>"good"</formula>
    </cfRule>
    <cfRule type="cellIs" dxfId="268" priority="56" operator="equal">
      <formula>"poor"</formula>
    </cfRule>
    <cfRule type="cellIs" dxfId="267" priority="57" operator="equal">
      <formula>"""poor"""</formula>
    </cfRule>
  </conditionalFormatting>
  <conditionalFormatting sqref="K44:K54">
    <cfRule type="cellIs" dxfId="266" priority="58" operator="equal">
      <formula>"buono"</formula>
    </cfRule>
    <cfRule type="cellIs" dxfId="265" priority="59" operator="equal">
      <formula>"neutral"</formula>
    </cfRule>
    <cfRule type="cellIs" dxfId="264" priority="60" operator="equal">
      <formula>"good"</formula>
    </cfRule>
    <cfRule type="cellIs" dxfId="263" priority="61" operator="equal">
      <formula>"poor"</formula>
    </cfRule>
    <cfRule type="cellIs" dxfId="262" priority="62" operator="equal">
      <formula>"""poor"""</formula>
    </cfRule>
  </conditionalFormatting>
  <conditionalFormatting sqref="F57">
    <cfRule type="cellIs" dxfId="261" priority="63" operator="equal">
      <formula>"D"</formula>
    </cfRule>
    <cfRule type="cellIs" dxfId="260" priority="64" operator="equal">
      <formula>"E"</formula>
    </cfRule>
    <cfRule type="cellIs" dxfId="259" priority="65" operator="equal">
      <formula>"F"</formula>
    </cfRule>
  </conditionalFormatting>
  <conditionalFormatting sqref="F57:G57">
    <cfRule type="cellIs" dxfId="258" priority="66" operator="equal">
      <formula>"C"</formula>
    </cfRule>
    <cfRule type="cellIs" dxfId="257" priority="67" operator="equal">
      <formula>"CC"</formula>
    </cfRule>
    <cfRule type="cellIs" dxfId="256" priority="68" operator="equal">
      <formula>"CCC"</formula>
    </cfRule>
  </conditionalFormatting>
  <conditionalFormatting sqref="I94:I104 J95:J104">
    <cfRule type="cellIs" dxfId="255" priority="69" operator="equal">
      <formula>"operazione ammissibile"</formula>
    </cfRule>
    <cfRule type="cellIs" dxfId="254" priority="70" operator="equal">
      <formula>"operazione non ammissibile"</formula>
    </cfRule>
  </conditionalFormatting>
  <conditionalFormatting sqref="J95:J104">
    <cfRule type="cellIs" dxfId="253" priority="71" operator="equal">
      <formula>"ß"</formula>
    </cfRule>
    <cfRule type="cellIs" dxfId="252" priority="72" operator="equal">
      <formula>"Ý"</formula>
    </cfRule>
  </conditionalFormatting>
  <conditionalFormatting sqref="N94:N104 O95:O104">
    <cfRule type="cellIs" dxfId="251" priority="73" operator="equal">
      <formula>"operazione ammissibile"</formula>
    </cfRule>
    <cfRule type="cellIs" dxfId="250" priority="74" operator="equal">
      <formula>"operazione non ammissibile"</formula>
    </cfRule>
  </conditionalFormatting>
  <conditionalFormatting sqref="O95:O104">
    <cfRule type="cellIs" dxfId="249" priority="75" operator="equal">
      <formula>"ß"</formula>
    </cfRule>
    <cfRule type="cellIs" dxfId="248" priority="76" operator="equal">
      <formula>"Ý"</formula>
    </cfRule>
  </conditionalFormatting>
  <conditionalFormatting sqref="S94:S104 T95:T104">
    <cfRule type="cellIs" dxfId="247" priority="77" operator="equal">
      <formula>"operazione ammissibile"</formula>
    </cfRule>
    <cfRule type="cellIs" dxfId="246" priority="78" operator="equal">
      <formula>"operazione non ammissibile"</formula>
    </cfRule>
  </conditionalFormatting>
  <conditionalFormatting sqref="T95:T104">
    <cfRule type="cellIs" dxfId="245" priority="79" operator="equal">
      <formula>"ß"</formula>
    </cfRule>
    <cfRule type="cellIs" dxfId="244" priority="80" operator="equal">
      <formula>"Ý"</formula>
    </cfRule>
  </conditionalFormatting>
  <conditionalFormatting sqref="C16:C26 C44:C54 C69:C79 C94:C104 H16:H26 H44:H54 H69:H79 H94:H104 M16:M26 M44:M54 M69:M79 M94:M104 R16:R26 R44:R54 R69:R79 R94:R104">
    <cfRule type="cellIs" dxfId="243" priority="81" operator="equal">
      <formula>$C$39</formula>
    </cfRule>
    <cfRule type="cellIs" dxfId="242" priority="82" operator="equal">
      <formula>$C$39</formula>
    </cfRule>
  </conditionalFormatting>
  <conditionalFormatting sqref="F117">
    <cfRule type="cellIs" dxfId="241" priority="83" operator="equal">
      <formula>"D"</formula>
    </cfRule>
    <cfRule type="cellIs" dxfId="240" priority="84" operator="equal">
      <formula>"E"</formula>
    </cfRule>
    <cfRule type="cellIs" dxfId="239" priority="85" operator="equal">
      <formula>"F"</formula>
    </cfRule>
  </conditionalFormatting>
  <conditionalFormatting sqref="F117:G117">
    <cfRule type="cellIs" dxfId="238" priority="86" operator="equal">
      <formula>"C"</formula>
    </cfRule>
    <cfRule type="cellIs" dxfId="237" priority="87" operator="equal">
      <formula>"CC"</formula>
    </cfRule>
    <cfRule type="cellIs" dxfId="236" priority="88" operator="equal">
      <formula>"CCC"</formula>
    </cfRule>
  </conditionalFormatting>
  <conditionalFormatting sqref="E45:E54 E70:E79 E95:E104 E108 J45:J54 J70:J79 J108 M5 O40 O45:O54 O70:O79 T45:T54 T70:T79">
    <cfRule type="cellIs" dxfId="235" priority="89" operator="equal">
      <formula>"ß"</formula>
    </cfRule>
    <cfRule type="cellIs" dxfId="234" priority="90" operator="equal">
      <formula>"Ý"</formula>
    </cfRule>
  </conditionalFormatting>
  <conditionalFormatting sqref="F29">
    <cfRule type="cellIs" dxfId="233" priority="91" operator="equal">
      <formula>"D"</formula>
    </cfRule>
    <cfRule type="cellIs" dxfId="232" priority="92" operator="equal">
      <formula>"E"</formula>
    </cfRule>
    <cfRule type="cellIs" dxfId="231" priority="93" operator="equal">
      <formula>"F"</formula>
    </cfRule>
  </conditionalFormatting>
  <conditionalFormatting sqref="F29:G29">
    <cfRule type="cellIs" dxfId="230" priority="94" operator="equal">
      <formula>"C"</formula>
    </cfRule>
    <cfRule type="cellIs" dxfId="229" priority="95" operator="equal">
      <formula>"CC"</formula>
    </cfRule>
    <cfRule type="cellIs" dxfId="228" priority="96" operator="equal">
      <formula>"CCC"</formula>
    </cfRule>
  </conditionalFormatting>
  <conditionalFormatting sqref="F82">
    <cfRule type="cellIs" dxfId="227" priority="97" operator="equal">
      <formula>"D"</formula>
    </cfRule>
    <cfRule type="cellIs" dxfId="226" priority="98" operator="equal">
      <formula>"E"</formula>
    </cfRule>
    <cfRule type="cellIs" dxfId="225" priority="99" operator="equal">
      <formula>"F"</formula>
    </cfRule>
  </conditionalFormatting>
  <conditionalFormatting sqref="F82:G82">
    <cfRule type="cellIs" dxfId="224" priority="100" operator="equal">
      <formula>"C"</formula>
    </cfRule>
    <cfRule type="cellIs" dxfId="223" priority="101" operator="equal">
      <formula>"CC"</formula>
    </cfRule>
    <cfRule type="cellIs" dxfId="222" priority="102" operator="equal">
      <formula>"CCC"</formula>
    </cfRule>
  </conditionalFormatting>
  <conditionalFormatting sqref="F107">
    <cfRule type="cellIs" dxfId="221" priority="103" operator="equal">
      <formula>"D"</formula>
    </cfRule>
    <cfRule type="cellIs" dxfId="220" priority="104" operator="equal">
      <formula>"E"</formula>
    </cfRule>
    <cfRule type="cellIs" dxfId="219" priority="105" operator="equal">
      <formula>"F"</formula>
    </cfRule>
  </conditionalFormatting>
  <conditionalFormatting sqref="F107:G107">
    <cfRule type="cellIs" dxfId="218" priority="106" operator="equal">
      <formula>"C"</formula>
    </cfRule>
    <cfRule type="cellIs" dxfId="217" priority="107" operator="equal">
      <formula>"CC"</formula>
    </cfRule>
    <cfRule type="cellIs" dxfId="216" priority="108" operator="equal">
      <formula>"CCC"</formula>
    </cfRule>
  </conditionalFormatting>
  <conditionalFormatting sqref="K16:K26">
    <cfRule type="cellIs" dxfId="215" priority="109" operator="equal">
      <formula>"negativo"</formula>
    </cfRule>
    <cfRule type="cellIs" dxfId="214" priority="110" operator="equal">
      <formula>"negativo"</formula>
    </cfRule>
  </conditionalFormatting>
  <conditionalFormatting sqref="K16:K26">
    <cfRule type="cellIs" dxfId="213" priority="111" operator="equal">
      <formula>"buono"</formula>
    </cfRule>
    <cfRule type="cellIs" dxfId="212" priority="112" operator="equal">
      <formula>"neutral"</formula>
    </cfRule>
    <cfRule type="cellIs" dxfId="211" priority="113" operator="equal">
      <formula>"good"</formula>
    </cfRule>
    <cfRule type="cellIs" dxfId="210" priority="114" operator="equal">
      <formula>"poor"</formula>
    </cfRule>
    <cfRule type="cellIs" dxfId="209" priority="115" operator="equal">
      <formula>"""poor"""</formula>
    </cfRule>
  </conditionalFormatting>
  <conditionalFormatting sqref="P16:P26">
    <cfRule type="cellIs" dxfId="208" priority="116" operator="equal">
      <formula>"negativo"</formula>
    </cfRule>
    <cfRule type="cellIs" dxfId="207" priority="117" operator="equal">
      <formula>"negativo"</formula>
    </cfRule>
  </conditionalFormatting>
  <conditionalFormatting sqref="P16:P26">
    <cfRule type="cellIs" dxfId="206" priority="118" operator="equal">
      <formula>"buono"</formula>
    </cfRule>
    <cfRule type="cellIs" dxfId="205" priority="119" operator="equal">
      <formula>"neutral"</formula>
    </cfRule>
    <cfRule type="cellIs" dxfId="204" priority="120" operator="equal">
      <formula>"good"</formula>
    </cfRule>
    <cfRule type="cellIs" dxfId="203" priority="121" operator="equal">
      <formula>"poor"</formula>
    </cfRule>
    <cfRule type="cellIs" dxfId="202" priority="122" operator="equal">
      <formula>"""poor"""</formula>
    </cfRule>
  </conditionalFormatting>
  <conditionalFormatting sqref="U16:U26">
    <cfRule type="cellIs" dxfId="201" priority="123" operator="equal">
      <formula>"negativo"</formula>
    </cfRule>
    <cfRule type="cellIs" dxfId="200" priority="124" operator="equal">
      <formula>"negativo"</formula>
    </cfRule>
  </conditionalFormatting>
  <conditionalFormatting sqref="U16:U26">
    <cfRule type="cellIs" dxfId="199" priority="125" operator="equal">
      <formula>"buono"</formula>
    </cfRule>
    <cfRule type="cellIs" dxfId="198" priority="126" operator="equal">
      <formula>"neutral"</formula>
    </cfRule>
    <cfRule type="cellIs" dxfId="197" priority="127" operator="equal">
      <formula>"good"</formula>
    </cfRule>
    <cfRule type="cellIs" dxfId="196" priority="128" operator="equal">
      <formula>"poor"</formula>
    </cfRule>
    <cfRule type="cellIs" dxfId="195" priority="129" operator="equal">
      <formula>"""poor"""</formula>
    </cfRule>
  </conditionalFormatting>
  <conditionalFormatting sqref="F44:F54">
    <cfRule type="cellIs" dxfId="194" priority="130" operator="equal">
      <formula>"negativo"</formula>
    </cfRule>
    <cfRule type="cellIs" dxfId="193" priority="131" operator="equal">
      <formula>"negativo"</formula>
    </cfRule>
  </conditionalFormatting>
  <conditionalFormatting sqref="F44:F54">
    <cfRule type="cellIs" dxfId="192" priority="132" operator="equal">
      <formula>"buono"</formula>
    </cfRule>
    <cfRule type="cellIs" dxfId="191" priority="133" operator="equal">
      <formula>"neutral"</formula>
    </cfRule>
    <cfRule type="cellIs" dxfId="190" priority="134" operator="equal">
      <formula>"good"</formula>
    </cfRule>
    <cfRule type="cellIs" dxfId="189" priority="135" operator="equal">
      <formula>"poor"</formula>
    </cfRule>
    <cfRule type="cellIs" dxfId="188" priority="136" operator="equal">
      <formula>"""poor"""</formula>
    </cfRule>
  </conditionalFormatting>
  <conditionalFormatting sqref="P44:P54">
    <cfRule type="cellIs" dxfId="187" priority="137" operator="equal">
      <formula>"negativo"</formula>
    </cfRule>
    <cfRule type="cellIs" dxfId="186" priority="138" operator="equal">
      <formula>"negativo"</formula>
    </cfRule>
  </conditionalFormatting>
  <conditionalFormatting sqref="P44:P54">
    <cfRule type="cellIs" dxfId="185" priority="139" operator="equal">
      <formula>"buono"</formula>
    </cfRule>
    <cfRule type="cellIs" dxfId="184" priority="140" operator="equal">
      <formula>"neutral"</formula>
    </cfRule>
    <cfRule type="cellIs" dxfId="183" priority="141" operator="equal">
      <formula>"good"</formula>
    </cfRule>
    <cfRule type="cellIs" dxfId="182" priority="142" operator="equal">
      <formula>"poor"</formula>
    </cfRule>
    <cfRule type="cellIs" dxfId="181" priority="143" operator="equal">
      <formula>"""poor"""</formula>
    </cfRule>
  </conditionalFormatting>
  <conditionalFormatting sqref="U44:U54">
    <cfRule type="cellIs" dxfId="180" priority="144" operator="equal">
      <formula>"negativo"</formula>
    </cfRule>
    <cfRule type="cellIs" dxfId="179" priority="145" operator="equal">
      <formula>"negativo"</formula>
    </cfRule>
  </conditionalFormatting>
  <conditionalFormatting sqref="U44:U54">
    <cfRule type="cellIs" dxfId="178" priority="146" operator="equal">
      <formula>"buono"</formula>
    </cfRule>
    <cfRule type="cellIs" dxfId="177" priority="147" operator="equal">
      <formula>"neutral"</formula>
    </cfRule>
    <cfRule type="cellIs" dxfId="176" priority="148" operator="equal">
      <formula>"good"</formula>
    </cfRule>
    <cfRule type="cellIs" dxfId="175" priority="149" operator="equal">
      <formula>"poor"</formula>
    </cfRule>
    <cfRule type="cellIs" dxfId="174" priority="150" operator="equal">
      <formula>"""poor"""</formula>
    </cfRule>
  </conditionalFormatting>
  <conditionalFormatting sqref="F69:F79">
    <cfRule type="cellIs" dxfId="173" priority="151" operator="equal">
      <formula>"negativo"</formula>
    </cfRule>
    <cfRule type="cellIs" dxfId="172" priority="152" operator="equal">
      <formula>"negativo"</formula>
    </cfRule>
  </conditionalFormatting>
  <conditionalFormatting sqref="F69:F79">
    <cfRule type="cellIs" dxfId="171" priority="153" operator="equal">
      <formula>"neutral"</formula>
    </cfRule>
    <cfRule type="cellIs" dxfId="170" priority="154" operator="equal">
      <formula>"good"</formula>
    </cfRule>
    <cfRule type="cellIs" dxfId="169" priority="155" operator="equal">
      <formula>"poor"</formula>
    </cfRule>
    <cfRule type="cellIs" dxfId="168" priority="156" operator="equal">
      <formula>"""poor"""</formula>
    </cfRule>
  </conditionalFormatting>
  <conditionalFormatting sqref="F69:F79">
    <cfRule type="cellIs" dxfId="167" priority="157" operator="equal">
      <formula>"neutral"</formula>
    </cfRule>
    <cfRule type="cellIs" dxfId="166" priority="158" operator="equal">
      <formula>"good"</formula>
    </cfRule>
    <cfRule type="cellIs" dxfId="165" priority="159" operator="equal">
      <formula>"poor"</formula>
    </cfRule>
    <cfRule type="cellIs" dxfId="164" priority="160" operator="equal">
      <formula>"""poor"""</formula>
    </cfRule>
  </conditionalFormatting>
  <conditionalFormatting sqref="F69:F79">
    <cfRule type="cellIs" dxfId="163" priority="161" operator="equal">
      <formula>"neutral"</formula>
    </cfRule>
    <cfRule type="cellIs" dxfId="162" priority="162" operator="equal">
      <formula>"good"</formula>
    </cfRule>
    <cfRule type="cellIs" dxfId="161" priority="163" operator="equal">
      <formula>"poor"</formula>
    </cfRule>
    <cfRule type="cellIs" dxfId="160" priority="164" operator="equal">
      <formula>"""poor"""</formula>
    </cfRule>
  </conditionalFormatting>
  <conditionalFormatting sqref="F69:F79">
    <cfRule type="cellIs" dxfId="159" priority="165" operator="equal">
      <formula>"neutral"</formula>
    </cfRule>
    <cfRule type="cellIs" dxfId="158" priority="166" operator="equal">
      <formula>"good"</formula>
    </cfRule>
    <cfRule type="cellIs" dxfId="157" priority="167" operator="equal">
      <formula>"poor"</formula>
    </cfRule>
    <cfRule type="cellIs" dxfId="156" priority="168" operator="equal">
      <formula>"""poor"""</formula>
    </cfRule>
  </conditionalFormatting>
  <conditionalFormatting sqref="F69:F79">
    <cfRule type="cellIs" dxfId="155" priority="169" operator="equal">
      <formula>"neutral"</formula>
    </cfRule>
    <cfRule type="cellIs" dxfId="154" priority="170" operator="equal">
      <formula>"good"</formula>
    </cfRule>
    <cfRule type="cellIs" dxfId="153" priority="171" operator="equal">
      <formula>"poor"</formula>
    </cfRule>
    <cfRule type="cellIs" dxfId="152" priority="172" operator="equal">
      <formula>"""poor"""</formula>
    </cfRule>
  </conditionalFormatting>
  <conditionalFormatting sqref="F69:F79">
    <cfRule type="cellIs" dxfId="151" priority="173" operator="equal">
      <formula>"buono"</formula>
    </cfRule>
    <cfRule type="cellIs" dxfId="150" priority="174" operator="equal">
      <formula>"neutral"</formula>
    </cfRule>
    <cfRule type="cellIs" dxfId="149" priority="175" operator="equal">
      <formula>"good"</formula>
    </cfRule>
    <cfRule type="cellIs" dxfId="148" priority="176" operator="equal">
      <formula>"poor"</formula>
    </cfRule>
    <cfRule type="cellIs" dxfId="147" priority="177" operator="equal">
      <formula>"""poor"""</formula>
    </cfRule>
  </conditionalFormatting>
  <conditionalFormatting sqref="K69:K79">
    <cfRule type="cellIs" dxfId="146" priority="178" operator="equal">
      <formula>"negativo"</formula>
    </cfRule>
    <cfRule type="cellIs" dxfId="145" priority="179" operator="equal">
      <formula>"negativo"</formula>
    </cfRule>
  </conditionalFormatting>
  <conditionalFormatting sqref="K69:K79">
    <cfRule type="cellIs" dxfId="144" priority="180" operator="equal">
      <formula>"buono"</formula>
    </cfRule>
    <cfRule type="cellIs" dxfId="143" priority="181" operator="equal">
      <formula>"neutral"</formula>
    </cfRule>
    <cfRule type="cellIs" dxfId="142" priority="182" operator="equal">
      <formula>"good"</formula>
    </cfRule>
    <cfRule type="cellIs" dxfId="141" priority="183" operator="equal">
      <formula>"poor"</formula>
    </cfRule>
    <cfRule type="cellIs" dxfId="140" priority="184" operator="equal">
      <formula>"""poor"""</formula>
    </cfRule>
  </conditionalFormatting>
  <conditionalFormatting sqref="P69:P79">
    <cfRule type="cellIs" dxfId="139" priority="185" operator="equal">
      <formula>"negativo"</formula>
    </cfRule>
    <cfRule type="cellIs" dxfId="138" priority="186" operator="equal">
      <formula>"negativo"</formula>
    </cfRule>
  </conditionalFormatting>
  <conditionalFormatting sqref="P69:P79">
    <cfRule type="cellIs" dxfId="137" priority="187" operator="equal">
      <formula>"buono"</formula>
    </cfRule>
    <cfRule type="cellIs" dxfId="136" priority="188" operator="equal">
      <formula>"neutral"</formula>
    </cfRule>
    <cfRule type="cellIs" dxfId="135" priority="189" operator="equal">
      <formula>"good"</formula>
    </cfRule>
    <cfRule type="cellIs" dxfId="134" priority="190" operator="equal">
      <formula>"poor"</formula>
    </cfRule>
    <cfRule type="cellIs" dxfId="133" priority="191" operator="equal">
      <formula>"""poor"""</formula>
    </cfRule>
  </conditionalFormatting>
  <conditionalFormatting sqref="U69:U79">
    <cfRule type="cellIs" dxfId="132" priority="192" operator="equal">
      <formula>"negativo"</formula>
    </cfRule>
    <cfRule type="cellIs" dxfId="131" priority="193" operator="equal">
      <formula>"negativo"</formula>
    </cfRule>
  </conditionalFormatting>
  <conditionalFormatting sqref="U69:U79">
    <cfRule type="cellIs" dxfId="130" priority="194" operator="equal">
      <formula>"buono"</formula>
    </cfRule>
    <cfRule type="cellIs" dxfId="129" priority="195" operator="equal">
      <formula>"neutral"</formula>
    </cfRule>
    <cfRule type="cellIs" dxfId="128" priority="196" operator="equal">
      <formula>"good"</formula>
    </cfRule>
    <cfRule type="cellIs" dxfId="127" priority="197" operator="equal">
      <formula>"poor"</formula>
    </cfRule>
    <cfRule type="cellIs" dxfId="126" priority="198" operator="equal">
      <formula>"""poor"""</formula>
    </cfRule>
  </conditionalFormatting>
  <conditionalFormatting sqref="F94:F104">
    <cfRule type="cellIs" dxfId="125" priority="199" operator="equal">
      <formula>"negativo"</formula>
    </cfRule>
    <cfRule type="cellIs" dxfId="124" priority="200" operator="equal">
      <formula>"negativo"</formula>
    </cfRule>
  </conditionalFormatting>
  <conditionalFormatting sqref="F94:F104">
    <cfRule type="cellIs" dxfId="123" priority="201" operator="equal">
      <formula>"buono"</formula>
    </cfRule>
    <cfRule type="cellIs" dxfId="122" priority="202" operator="equal">
      <formula>"neutral"</formula>
    </cfRule>
    <cfRule type="cellIs" dxfId="121" priority="203" operator="equal">
      <formula>"good"</formula>
    </cfRule>
    <cfRule type="cellIs" dxfId="120" priority="204" operator="equal">
      <formula>"poor"</formula>
    </cfRule>
    <cfRule type="cellIs" dxfId="119" priority="205" operator="equal">
      <formula>"""poor"""</formula>
    </cfRule>
  </conditionalFormatting>
  <conditionalFormatting sqref="K94:K104">
    <cfRule type="cellIs" dxfId="118" priority="206" operator="equal">
      <formula>"negativo"</formula>
    </cfRule>
    <cfRule type="cellIs" dxfId="117" priority="207" operator="equal">
      <formula>"negativo"</formula>
    </cfRule>
  </conditionalFormatting>
  <conditionalFormatting sqref="K94:K104">
    <cfRule type="cellIs" dxfId="116" priority="208" operator="equal">
      <formula>"buono"</formula>
    </cfRule>
    <cfRule type="cellIs" dxfId="115" priority="209" operator="equal">
      <formula>"neutral"</formula>
    </cfRule>
    <cfRule type="cellIs" dxfId="114" priority="210" operator="equal">
      <formula>"good"</formula>
    </cfRule>
    <cfRule type="cellIs" dxfId="113" priority="211" operator="equal">
      <formula>"poor"</formula>
    </cfRule>
    <cfRule type="cellIs" dxfId="112" priority="212" operator="equal">
      <formula>"""poor"""</formula>
    </cfRule>
  </conditionalFormatting>
  <conditionalFormatting sqref="P94:P104">
    <cfRule type="cellIs" dxfId="111" priority="213" operator="equal">
      <formula>"negativo"</formula>
    </cfRule>
    <cfRule type="cellIs" dxfId="110" priority="214" operator="equal">
      <formula>"negativo"</formula>
    </cfRule>
  </conditionalFormatting>
  <conditionalFormatting sqref="P94:P104">
    <cfRule type="cellIs" dxfId="109" priority="215" operator="equal">
      <formula>"buono"</formula>
    </cfRule>
    <cfRule type="cellIs" dxfId="108" priority="216" operator="equal">
      <formula>"neutral"</formula>
    </cfRule>
    <cfRule type="cellIs" dxfId="107" priority="217" operator="equal">
      <formula>"good"</formula>
    </cfRule>
    <cfRule type="cellIs" dxfId="106" priority="218" operator="equal">
      <formula>"poor"</formula>
    </cfRule>
    <cfRule type="cellIs" dxfId="105" priority="219" operator="equal">
      <formula>"""poor"""</formula>
    </cfRule>
  </conditionalFormatting>
  <conditionalFormatting sqref="U94:U104">
    <cfRule type="cellIs" dxfId="104" priority="220" operator="equal">
      <formula>"negativo"</formula>
    </cfRule>
    <cfRule type="cellIs" dxfId="103" priority="221" operator="equal">
      <formula>"negativo"</formula>
    </cfRule>
  </conditionalFormatting>
  <conditionalFormatting sqref="U94:U104">
    <cfRule type="cellIs" dxfId="102" priority="222" operator="equal">
      <formula>"buono"</formula>
    </cfRule>
    <cfRule type="cellIs" dxfId="101" priority="223" operator="equal">
      <formula>"neutral"</formula>
    </cfRule>
    <cfRule type="cellIs" dxfId="100" priority="224" operator="equal">
      <formula>"good"</formula>
    </cfRule>
    <cfRule type="cellIs" dxfId="99" priority="225" operator="equal">
      <formula>"poor"</formula>
    </cfRule>
    <cfRule type="cellIs" dxfId="98" priority="226" operator="equal">
      <formula>"""poor"""</formula>
    </cfRule>
  </conditionalFormatting>
  <conditionalFormatting sqref="F57:G57">
    <cfRule type="containsText" dxfId="97" priority="227" operator="containsText" text="AAA">
      <formula>NOT(ISERROR(SEARCH("AAA",F57)))</formula>
    </cfRule>
    <cfRule type="containsText" dxfId="96" priority="228" operator="containsText" text="AA">
      <formula>NOT(ISERROR(SEARCH("AA",F57)))</formula>
    </cfRule>
    <cfRule type="containsText" dxfId="95" priority="229" operator="containsText" text="A+">
      <formula>NOT(ISERROR(SEARCH("A+",F57)))</formula>
    </cfRule>
    <cfRule type="containsText" dxfId="94" priority="230" operator="containsText" text="A">
      <formula>NOT(ISERROR(SEARCH("A",F57)))</formula>
    </cfRule>
    <cfRule type="containsText" dxfId="93" priority="231" operator="containsText" text="A-">
      <formula>NOT(ISERROR(SEARCH("A-",F57)))</formula>
    </cfRule>
  </conditionalFormatting>
  <conditionalFormatting sqref="F57:G57">
    <cfRule type="containsText" dxfId="92" priority="232" operator="containsText" text="B">
      <formula>NOT(ISERROR(SEARCH("B",F57)))</formula>
    </cfRule>
    <cfRule type="containsText" dxfId="91" priority="233" operator="containsText" text="B+">
      <formula>NOT(ISERROR(SEARCH("B+",F57)))</formula>
    </cfRule>
    <cfRule type="containsText" dxfId="90" priority="234" operator="containsText" text="BB">
      <formula>NOT(ISERROR(SEARCH("BB",F57)))</formula>
    </cfRule>
    <cfRule type="containsText" dxfId="89" priority="235" operator="containsText" text="BB+">
      <formula>NOT(ISERROR(SEARCH("BB+",F57)))</formula>
    </cfRule>
    <cfRule type="containsText" dxfId="88" priority="236" operator="containsText" text="BBB">
      <formula>NOT(ISERROR(SEARCH("BBB",F57)))</formula>
    </cfRule>
    <cfRule type="containsText" dxfId="87" priority="237" operator="containsText" text="B-">
      <formula>NOT(ISERROR(SEARCH("B-",F57)))</formula>
    </cfRule>
  </conditionalFormatting>
  <conditionalFormatting sqref="F117:G117">
    <cfRule type="containsText" dxfId="86" priority="238" operator="containsText" text="AAA">
      <formula>NOT(ISERROR(SEARCH("AAA",F117)))</formula>
    </cfRule>
    <cfRule type="containsText" dxfId="85" priority="239" operator="containsText" text="AA">
      <formula>NOT(ISERROR(SEARCH("AA",F117)))</formula>
    </cfRule>
    <cfRule type="containsText" dxfId="84" priority="240" operator="containsText" text="A+">
      <formula>NOT(ISERROR(SEARCH("A+",F117)))</formula>
    </cfRule>
    <cfRule type="containsText" dxfId="83" priority="241" operator="containsText" text="A">
      <formula>NOT(ISERROR(SEARCH("A",F117)))</formula>
    </cfRule>
    <cfRule type="containsText" dxfId="82" priority="242" operator="containsText" text="A-">
      <formula>NOT(ISERROR(SEARCH("A-",F117)))</formula>
    </cfRule>
  </conditionalFormatting>
  <conditionalFormatting sqref="F117:G117">
    <cfRule type="containsText" dxfId="81" priority="243" operator="containsText" text="B">
      <formula>NOT(ISERROR(SEARCH("B",F117)))</formula>
    </cfRule>
    <cfRule type="containsText" dxfId="80" priority="244" operator="containsText" text="B+">
      <formula>NOT(ISERROR(SEARCH("B+",F117)))</formula>
    </cfRule>
    <cfRule type="containsText" dxfId="79" priority="245" operator="containsText" text="BB">
      <formula>NOT(ISERROR(SEARCH("BB",F117)))</formula>
    </cfRule>
    <cfRule type="containsText" dxfId="78" priority="246" operator="containsText" text="BB+">
      <formula>NOT(ISERROR(SEARCH("BB+",F117)))</formula>
    </cfRule>
    <cfRule type="containsText" dxfId="77" priority="247" operator="containsText" text="BBB">
      <formula>NOT(ISERROR(SEARCH("BBB",F117)))</formula>
    </cfRule>
    <cfRule type="containsText" dxfId="76" priority="248" operator="containsText" text="B-">
      <formula>NOT(ISERROR(SEARCH("B-",F117)))</formula>
    </cfRule>
  </conditionalFormatting>
  <conditionalFormatting sqref="F29:G29">
    <cfRule type="containsText" dxfId="75" priority="249" operator="containsText" text="AAA">
      <formula>NOT(ISERROR(SEARCH("AAA",F29)))</formula>
    </cfRule>
    <cfRule type="containsText" dxfId="74" priority="250" operator="containsText" text="AA">
      <formula>NOT(ISERROR(SEARCH("AA",F29)))</formula>
    </cfRule>
    <cfRule type="containsText" dxfId="73" priority="251" operator="containsText" text="A+">
      <formula>NOT(ISERROR(SEARCH("A+",F29)))</formula>
    </cfRule>
    <cfRule type="containsText" dxfId="72" priority="252" operator="containsText" text="A">
      <formula>NOT(ISERROR(SEARCH("A",F29)))</formula>
    </cfRule>
    <cfRule type="containsText" dxfId="71" priority="253" operator="containsText" text="A-">
      <formula>NOT(ISERROR(SEARCH("A-",F29)))</formula>
    </cfRule>
  </conditionalFormatting>
  <conditionalFormatting sqref="F29:G29">
    <cfRule type="containsText" dxfId="70" priority="254" operator="containsText" text="B">
      <formula>NOT(ISERROR(SEARCH("B",F29)))</formula>
    </cfRule>
    <cfRule type="containsText" dxfId="69" priority="255" operator="containsText" text="B+">
      <formula>NOT(ISERROR(SEARCH("B+",F29)))</formula>
    </cfRule>
    <cfRule type="containsText" dxfId="68" priority="256" operator="containsText" text="BB">
      <formula>NOT(ISERROR(SEARCH("BB",F29)))</formula>
    </cfRule>
    <cfRule type="containsText" dxfId="67" priority="257" operator="containsText" text="BB+">
      <formula>NOT(ISERROR(SEARCH("BB+",F29)))</formula>
    </cfRule>
    <cfRule type="containsText" dxfId="66" priority="258" operator="containsText" text="BBB">
      <formula>NOT(ISERROR(SEARCH("BBB",F29)))</formula>
    </cfRule>
    <cfRule type="containsText" dxfId="65" priority="259" operator="containsText" text="B-">
      <formula>NOT(ISERROR(SEARCH("B-",F29)))</formula>
    </cfRule>
  </conditionalFormatting>
  <conditionalFormatting sqref="F82:G82">
    <cfRule type="containsText" dxfId="64" priority="260" operator="containsText" text="AAA">
      <formula>NOT(ISERROR(SEARCH("AAA",F82)))</formula>
    </cfRule>
    <cfRule type="containsText" dxfId="63" priority="261" operator="containsText" text="AA">
      <formula>NOT(ISERROR(SEARCH("AA",F82)))</formula>
    </cfRule>
    <cfRule type="containsText" dxfId="62" priority="262" operator="containsText" text="A+">
      <formula>NOT(ISERROR(SEARCH("A+",F82)))</formula>
    </cfRule>
    <cfRule type="containsText" dxfId="61" priority="263" operator="containsText" text="A">
      <formula>NOT(ISERROR(SEARCH("A",F82)))</formula>
    </cfRule>
    <cfRule type="containsText" dxfId="60" priority="264" operator="containsText" text="A-">
      <formula>NOT(ISERROR(SEARCH("A-",F82)))</formula>
    </cfRule>
  </conditionalFormatting>
  <conditionalFormatting sqref="F82:G82">
    <cfRule type="containsText" dxfId="59" priority="265" operator="containsText" text="B">
      <formula>NOT(ISERROR(SEARCH("B",F82)))</formula>
    </cfRule>
    <cfRule type="containsText" dxfId="58" priority="266" operator="containsText" text="B+">
      <formula>NOT(ISERROR(SEARCH("B+",F82)))</formula>
    </cfRule>
    <cfRule type="containsText" dxfId="57" priority="267" operator="containsText" text="BB">
      <formula>NOT(ISERROR(SEARCH("BB",F82)))</formula>
    </cfRule>
    <cfRule type="containsText" dxfId="56" priority="268" operator="containsText" text="BB+">
      <formula>NOT(ISERROR(SEARCH("BB+",F82)))</formula>
    </cfRule>
    <cfRule type="containsText" dxfId="55" priority="269" operator="containsText" text="BBB">
      <formula>NOT(ISERROR(SEARCH("BBB",F82)))</formula>
    </cfRule>
    <cfRule type="containsText" dxfId="54" priority="270" operator="containsText" text="B-">
      <formula>NOT(ISERROR(SEARCH("B-",F82)))</formula>
    </cfRule>
  </conditionalFormatting>
  <conditionalFormatting sqref="F107:G107">
    <cfRule type="containsText" dxfId="53" priority="271" operator="containsText" text="AAA">
      <formula>NOT(ISERROR(SEARCH("AAA",F107)))</formula>
    </cfRule>
    <cfRule type="containsText" dxfId="52" priority="272" operator="containsText" text="AA">
      <formula>NOT(ISERROR(SEARCH("AA",F107)))</formula>
    </cfRule>
    <cfRule type="containsText" dxfId="51" priority="273" operator="containsText" text="A+">
      <formula>NOT(ISERROR(SEARCH("A+",F107)))</formula>
    </cfRule>
    <cfRule type="containsText" dxfId="50" priority="274" operator="containsText" text="A">
      <formula>NOT(ISERROR(SEARCH("A",F107)))</formula>
    </cfRule>
    <cfRule type="containsText" dxfId="49" priority="275" operator="containsText" text="A-">
      <formula>NOT(ISERROR(SEARCH("A-",F107)))</formula>
    </cfRule>
  </conditionalFormatting>
  <conditionalFormatting sqref="F107:G107">
    <cfRule type="containsText" dxfId="48" priority="276" operator="containsText" text="B">
      <formula>NOT(ISERROR(SEARCH("B",F107)))</formula>
    </cfRule>
    <cfRule type="containsText" dxfId="47" priority="277" operator="containsText" text="B+">
      <formula>NOT(ISERROR(SEARCH("B+",F107)))</formula>
    </cfRule>
    <cfRule type="containsText" dxfId="46" priority="278" operator="containsText" text="BB">
      <formula>NOT(ISERROR(SEARCH("BB",F107)))</formula>
    </cfRule>
    <cfRule type="containsText" dxfId="45" priority="279" operator="containsText" text="BB+">
      <formula>NOT(ISERROR(SEARCH("BB+",F107)))</formula>
    </cfRule>
    <cfRule type="containsText" dxfId="44" priority="280" operator="containsText" text="BBB">
      <formula>NOT(ISERROR(SEARCH("BBB",F107)))</formula>
    </cfRule>
    <cfRule type="containsText" dxfId="43" priority="281" operator="containsText" text="B-">
      <formula>NOT(ISERROR(SEARCH("B-",F107)))</formula>
    </cfRule>
  </conditionalFormatting>
  <pageMargins left="0.75" right="0.75" top="1" bottom="1" header="0.51180555555555496" footer="0.51180555555555496"/>
  <pageSetup paperSize="9" firstPageNumber="0" orientation="landscape"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pageSetUpPr fitToPage="1"/>
  </sheetPr>
  <dimension ref="A1:M99"/>
  <sheetViews>
    <sheetView showGridLines="0" zoomScale="85" zoomScaleNormal="85" workbookViewId="0">
      <selection activeCell="B195" sqref="B195"/>
    </sheetView>
  </sheetViews>
  <sheetFormatPr baseColWidth="10" defaultColWidth="8.83203125" defaultRowHeight="13"/>
  <cols>
    <col min="1" max="1" width="2.6640625" customWidth="1"/>
    <col min="2" max="2" width="39.83203125" customWidth="1"/>
    <col min="3" max="14" width="12.6640625" customWidth="1"/>
    <col min="15" max="15" width="9" customWidth="1"/>
    <col min="16" max="1025" width="8.83203125" customWidth="1"/>
  </cols>
  <sheetData>
    <row r="1" spans="1:13" ht="72.75" customHeight="1">
      <c r="B1" s="457" t="s">
        <v>1169</v>
      </c>
    </row>
    <row r="2" spans="1:13" ht="46.5" customHeight="1">
      <c r="A2" s="9"/>
      <c r="B2" s="9"/>
      <c r="C2" s="9"/>
      <c r="D2" s="9"/>
      <c r="E2" s="9"/>
      <c r="F2" s="9"/>
      <c r="G2" s="9"/>
      <c r="H2" s="9"/>
      <c r="I2" s="9"/>
      <c r="J2" s="9"/>
      <c r="K2" s="9"/>
      <c r="L2" s="9"/>
    </row>
    <row r="3" spans="1:13" ht="16.5" customHeight="1">
      <c r="A3" s="623"/>
      <c r="B3" s="325"/>
      <c r="E3" s="917" t="s">
        <v>1170</v>
      </c>
      <c r="F3" s="917"/>
      <c r="G3" s="917"/>
      <c r="K3" s="9"/>
      <c r="L3" s="9"/>
    </row>
    <row r="4" spans="1:13" ht="14">
      <c r="A4" s="9"/>
      <c r="E4" s="917"/>
      <c r="F4" s="917"/>
      <c r="G4" s="917"/>
      <c r="K4" s="9"/>
      <c r="L4" s="9"/>
    </row>
    <row r="5" spans="1:13" ht="26">
      <c r="A5" s="623"/>
      <c r="B5" s="325" t="s">
        <v>1171</v>
      </c>
      <c r="K5" s="9"/>
      <c r="L5" s="9"/>
    </row>
    <row r="6" spans="1:13" ht="16">
      <c r="A6" s="7"/>
      <c r="B6" s="329" t="s">
        <v>513</v>
      </c>
      <c r="C6" s="624">
        <v>2020</v>
      </c>
      <c r="D6" s="624">
        <v>2021</v>
      </c>
      <c r="E6" s="624" t="s">
        <v>514</v>
      </c>
      <c r="F6" s="624" t="s">
        <v>515</v>
      </c>
      <c r="G6" s="624" t="s">
        <v>516</v>
      </c>
      <c r="H6" s="624"/>
      <c r="I6" s="624"/>
      <c r="J6" s="624"/>
      <c r="K6" s="624"/>
      <c r="L6" s="624"/>
    </row>
    <row r="7" spans="1:13" ht="14">
      <c r="A7" s="625"/>
      <c r="B7" s="626" t="s">
        <v>1172</v>
      </c>
      <c r="C7" s="627"/>
      <c r="D7" s="627"/>
      <c r="E7" s="627"/>
      <c r="F7" s="627"/>
      <c r="G7" s="627"/>
      <c r="H7" s="627"/>
      <c r="I7" s="627"/>
      <c r="J7" s="627"/>
      <c r="K7" s="627"/>
      <c r="L7" s="627"/>
    </row>
    <row r="8" spans="1:13" ht="19" customHeight="1">
      <c r="A8" s="22"/>
      <c r="B8" s="628" t="s">
        <v>721</v>
      </c>
      <c r="C8" s="629">
        <v>15.074467317537801</v>
      </c>
      <c r="D8" s="630">
        <v>96.096363300316597</v>
      </c>
      <c r="E8" s="630">
        <v>226.89636400000001</v>
      </c>
      <c r="F8" s="630">
        <v>379.776882</v>
      </c>
      <c r="G8" s="630">
        <v>521.09680200000003</v>
      </c>
      <c r="H8" s="630"/>
      <c r="I8" s="630"/>
      <c r="J8" s="630"/>
      <c r="K8" s="630"/>
      <c r="L8" s="630"/>
    </row>
    <row r="9" spans="1:13" ht="19" customHeight="1">
      <c r="A9" s="22"/>
      <c r="B9" s="631" t="s">
        <v>728</v>
      </c>
      <c r="C9" s="632">
        <v>-89.149000000000001</v>
      </c>
      <c r="D9" s="633">
        <v>-94.685000000000002</v>
      </c>
      <c r="E9" s="633">
        <v>17.745578290572201</v>
      </c>
      <c r="F9" s="633">
        <v>40.017175083808603</v>
      </c>
      <c r="G9" s="633">
        <v>-115.130426214149</v>
      </c>
      <c r="H9" s="633"/>
      <c r="I9" s="633"/>
      <c r="J9" s="633"/>
      <c r="K9" s="633"/>
      <c r="L9" s="633"/>
    </row>
    <row r="10" spans="1:13" ht="19" customHeight="1">
      <c r="A10" s="7"/>
      <c r="B10" s="631" t="s">
        <v>729</v>
      </c>
      <c r="C10" s="632">
        <v>-74.074532682462205</v>
      </c>
      <c r="D10" s="633">
        <v>1.41136330031656</v>
      </c>
      <c r="E10" s="633">
        <v>244.64194229057199</v>
      </c>
      <c r="F10" s="633">
        <v>419.79405708380898</v>
      </c>
      <c r="G10" s="633">
        <v>405.96637578585103</v>
      </c>
      <c r="H10" s="633"/>
      <c r="I10" s="633"/>
      <c r="J10" s="633"/>
      <c r="K10" s="633"/>
      <c r="L10" s="633"/>
    </row>
    <row r="11" spans="1:13" ht="19" customHeight="1">
      <c r="A11" s="7"/>
      <c r="B11" s="634" t="s">
        <v>731</v>
      </c>
      <c r="C11" s="635">
        <v>-118.783532682462</v>
      </c>
      <c r="D11" s="635">
        <v>-142.65663669968299</v>
      </c>
      <c r="E11" s="635">
        <v>194.64194229057199</v>
      </c>
      <c r="F11" s="635">
        <v>369.79405708380898</v>
      </c>
      <c r="G11" s="635">
        <v>355.96637578585103</v>
      </c>
      <c r="H11" s="635"/>
      <c r="I11" s="635"/>
      <c r="J11" s="635"/>
      <c r="K11" s="635"/>
      <c r="L11" s="635"/>
      <c r="M11" s="636"/>
    </row>
    <row r="12" spans="1:13" ht="19" customHeight="1">
      <c r="A12" s="625"/>
      <c r="B12" s="631" t="s">
        <v>736</v>
      </c>
      <c r="C12" s="632">
        <v>-78.27</v>
      </c>
      <c r="D12" s="633">
        <v>-182.36199999999999</v>
      </c>
      <c r="E12" s="633">
        <v>188.94874692071701</v>
      </c>
      <c r="F12" s="633">
        <v>363.58246381450101</v>
      </c>
      <c r="G12" s="633">
        <v>347.89128129601602</v>
      </c>
      <c r="H12" s="633"/>
      <c r="I12" s="633"/>
      <c r="J12" s="633"/>
      <c r="K12" s="633"/>
      <c r="L12" s="633"/>
    </row>
    <row r="13" spans="1:13" ht="19" customHeight="1">
      <c r="A13" s="22"/>
      <c r="B13" s="631" t="s">
        <v>744</v>
      </c>
      <c r="C13" s="632">
        <v>-70.564999999999998</v>
      </c>
      <c r="D13" s="633">
        <v>-20.338000000000001</v>
      </c>
      <c r="E13" s="633">
        <v>171.767128920717</v>
      </c>
      <c r="F13" s="633">
        <v>443.44750814393802</v>
      </c>
      <c r="G13" s="633">
        <v>511.68081027469998</v>
      </c>
      <c r="H13" s="633"/>
      <c r="I13" s="633"/>
      <c r="J13" s="633"/>
      <c r="K13" s="633"/>
      <c r="L13" s="633"/>
    </row>
    <row r="14" spans="1:13" ht="19" customHeight="1">
      <c r="A14" s="22"/>
      <c r="B14" s="637" t="s">
        <v>746</v>
      </c>
      <c r="C14" s="632">
        <v>-70.564999999999998</v>
      </c>
      <c r="D14" s="633">
        <v>-20.338000000000001</v>
      </c>
      <c r="E14" s="633">
        <v>171.767128920717</v>
      </c>
      <c r="F14" s="633">
        <v>443.44750814393802</v>
      </c>
      <c r="G14" s="633">
        <v>511.68081027469998</v>
      </c>
      <c r="H14" s="633"/>
      <c r="I14" s="633"/>
      <c r="J14" s="633"/>
      <c r="K14" s="633"/>
      <c r="L14" s="633"/>
    </row>
    <row r="15" spans="1:13" ht="17.25" customHeight="1">
      <c r="A15" s="22"/>
      <c r="B15" s="323"/>
      <c r="C15" s="638"/>
      <c r="D15" s="638"/>
      <c r="E15" s="638"/>
      <c r="F15" s="638"/>
      <c r="G15" s="638"/>
      <c r="H15" s="638"/>
      <c r="I15" s="638"/>
      <c r="J15" s="638"/>
      <c r="K15" s="638"/>
      <c r="L15" s="638"/>
    </row>
    <row r="16" spans="1:13" ht="214.5" customHeight="1">
      <c r="A16" s="22"/>
      <c r="B16" s="916" t="s">
        <v>1173</v>
      </c>
      <c r="C16" s="916"/>
      <c r="D16" s="916"/>
      <c r="K16" s="9"/>
      <c r="L16" s="9"/>
    </row>
    <row r="17" spans="1:13" ht="205.5" customHeight="1">
      <c r="A17" s="22"/>
      <c r="B17" s="916" t="s">
        <v>1174</v>
      </c>
      <c r="C17" s="916"/>
      <c r="D17" s="916"/>
      <c r="E17" s="916"/>
      <c r="F17" s="916"/>
      <c r="G17" s="916"/>
      <c r="H17" s="916"/>
      <c r="I17" s="916"/>
      <c r="J17" s="916"/>
      <c r="K17" s="916"/>
      <c r="L17" s="916"/>
    </row>
    <row r="18" spans="1:13" ht="13.5" customHeight="1">
      <c r="A18" s="22"/>
      <c r="B18" s="639"/>
      <c r="C18" s="639"/>
      <c r="D18" s="639"/>
      <c r="E18" s="639"/>
      <c r="K18" s="9"/>
      <c r="L18" s="9"/>
    </row>
    <row r="19" spans="1:13" ht="26">
      <c r="A19" s="22"/>
      <c r="B19" s="640" t="s">
        <v>1175</v>
      </c>
      <c r="K19" s="9"/>
      <c r="L19" s="9"/>
    </row>
    <row r="20" spans="1:13" ht="16">
      <c r="A20" s="625"/>
      <c r="B20" s="329" t="s">
        <v>513</v>
      </c>
      <c r="C20" s="624">
        <v>2019</v>
      </c>
      <c r="D20" s="624">
        <v>2020</v>
      </c>
      <c r="E20" s="624">
        <v>2021</v>
      </c>
      <c r="F20" s="624" t="s">
        <v>514</v>
      </c>
      <c r="G20" s="624" t="s">
        <v>515</v>
      </c>
      <c r="H20" s="624" t="s">
        <v>516</v>
      </c>
      <c r="I20" s="624"/>
      <c r="J20" s="624"/>
      <c r="K20" s="624"/>
      <c r="L20" s="624"/>
      <c r="M20" s="624"/>
    </row>
    <row r="21" spans="1:13" ht="14">
      <c r="A21" s="22"/>
      <c r="B21" s="626" t="s">
        <v>1172</v>
      </c>
      <c r="C21" s="627"/>
      <c r="D21" s="627"/>
      <c r="E21" s="627"/>
      <c r="F21" s="627"/>
      <c r="G21" s="627"/>
      <c r="H21" s="627"/>
      <c r="I21" s="627"/>
      <c r="J21" s="627"/>
      <c r="K21" s="627"/>
      <c r="L21" s="627"/>
    </row>
    <row r="22" spans="1:13" ht="19" customHeight="1">
      <c r="A22" s="22"/>
      <c r="B22" s="634" t="s">
        <v>658</v>
      </c>
      <c r="C22" s="641">
        <v>135.096</v>
      </c>
      <c r="D22" s="641">
        <v>223.91200000000001</v>
      </c>
      <c r="E22" s="641">
        <v>394.39</v>
      </c>
      <c r="F22" s="641">
        <v>890</v>
      </c>
      <c r="G22" s="641">
        <v>1485</v>
      </c>
      <c r="H22" s="641">
        <v>1912.5</v>
      </c>
      <c r="I22" s="641"/>
      <c r="J22" s="641"/>
      <c r="K22" s="641"/>
      <c r="L22" s="641"/>
      <c r="M22" s="641"/>
    </row>
    <row r="23" spans="1:13" ht="19" customHeight="1">
      <c r="A23" s="22"/>
      <c r="B23" s="642" t="s">
        <v>660</v>
      </c>
      <c r="C23" s="643">
        <v>188.91399999999999</v>
      </c>
      <c r="D23" s="643">
        <v>344.05099999999999</v>
      </c>
      <c r="E23" s="643">
        <v>527.553</v>
      </c>
      <c r="F23" s="643">
        <v>890</v>
      </c>
      <c r="G23" s="643">
        <v>1485</v>
      </c>
      <c r="H23" s="643">
        <v>1912.5</v>
      </c>
      <c r="I23" s="643"/>
      <c r="J23" s="643"/>
      <c r="K23" s="643"/>
      <c r="L23" s="643"/>
      <c r="M23" s="643"/>
    </row>
    <row r="24" spans="1:13" ht="19" customHeight="1">
      <c r="A24" s="22"/>
      <c r="B24" s="642" t="s">
        <v>661</v>
      </c>
      <c r="C24" s="643">
        <v>21.381</v>
      </c>
      <c r="D24" s="643">
        <v>24.346</v>
      </c>
      <c r="E24" s="643">
        <v>108.95</v>
      </c>
      <c r="F24" s="643">
        <v>287.63400000000001</v>
      </c>
      <c r="G24" s="643">
        <v>492.392</v>
      </c>
      <c r="H24" s="643">
        <v>686.26</v>
      </c>
      <c r="I24" s="643"/>
      <c r="J24" s="643"/>
      <c r="K24" s="643"/>
      <c r="L24" s="643"/>
      <c r="M24" s="643"/>
    </row>
    <row r="25" spans="1:13" ht="19" customHeight="1">
      <c r="A25" s="22"/>
      <c r="B25" s="644" t="s">
        <v>662</v>
      </c>
      <c r="C25" s="641">
        <v>-19.303000000000001</v>
      </c>
      <c r="D25" s="641">
        <v>-21.024999999999999</v>
      </c>
      <c r="E25" s="641">
        <v>40.6</v>
      </c>
      <c r="F25" s="641">
        <v>229.88399999999999</v>
      </c>
      <c r="G25" s="641">
        <v>436.642</v>
      </c>
      <c r="H25" s="641">
        <v>630.16200000000003</v>
      </c>
      <c r="I25" s="641"/>
      <c r="J25" s="641"/>
      <c r="K25" s="641"/>
      <c r="L25" s="641"/>
      <c r="M25" s="641"/>
    </row>
    <row r="26" spans="1:13" ht="19" customHeight="1">
      <c r="A26" s="22"/>
      <c r="B26" s="642" t="s">
        <v>663</v>
      </c>
      <c r="C26" s="643">
        <v>2.5329999999999999</v>
      </c>
      <c r="D26" s="643">
        <v>16.797999999999998</v>
      </c>
      <c r="E26" s="643">
        <v>48.965000000000003</v>
      </c>
      <c r="F26" s="643">
        <v>222.392953460717</v>
      </c>
      <c r="G26" s="643">
        <v>428.468850961437</v>
      </c>
      <c r="H26" s="643">
        <v>619.53687567126894</v>
      </c>
      <c r="I26" s="643"/>
      <c r="J26" s="643"/>
      <c r="K26" s="643"/>
      <c r="L26" s="643"/>
      <c r="M26" s="643"/>
    </row>
    <row r="27" spans="1:13" ht="19" customHeight="1">
      <c r="B27" s="645" t="s">
        <v>664</v>
      </c>
      <c r="C27" s="646">
        <v>-1.016</v>
      </c>
      <c r="D27" s="646">
        <v>8.43</v>
      </c>
      <c r="E27" s="646">
        <v>34.911000000000001</v>
      </c>
      <c r="F27" s="646">
        <v>160.053168630145</v>
      </c>
      <c r="G27" s="646">
        <v>308.60728873069201</v>
      </c>
      <c r="H27" s="646">
        <v>446.27170751016399</v>
      </c>
      <c r="I27" s="646"/>
      <c r="J27" s="646"/>
      <c r="K27" s="646"/>
      <c r="L27" s="646"/>
      <c r="M27" s="646"/>
    </row>
    <row r="28" spans="1:13" ht="19" customHeight="1">
      <c r="A28" s="7"/>
      <c r="B28" s="647" t="s">
        <v>1176</v>
      </c>
      <c r="C28" s="648" t="s">
        <v>592</v>
      </c>
      <c r="D28" s="648" t="s">
        <v>592</v>
      </c>
      <c r="E28" s="648">
        <v>0</v>
      </c>
      <c r="F28" s="648">
        <v>0</v>
      </c>
      <c r="G28" s="648">
        <v>0</v>
      </c>
      <c r="H28" s="648">
        <v>0</v>
      </c>
      <c r="I28" s="648"/>
      <c r="J28" s="648"/>
      <c r="K28" s="648"/>
      <c r="L28" s="648"/>
      <c r="M28" s="648"/>
    </row>
    <row r="29" spans="1:13" ht="8.25" customHeight="1">
      <c r="A29" s="7"/>
      <c r="B29" s="649"/>
      <c r="C29" s="649"/>
      <c r="D29" s="649"/>
      <c r="E29" s="649"/>
      <c r="F29" s="649"/>
      <c r="G29" s="649"/>
      <c r="H29" s="649"/>
      <c r="I29" s="649"/>
      <c r="J29" s="649"/>
      <c r="K29" s="649"/>
      <c r="L29" s="649"/>
      <c r="M29" s="649"/>
    </row>
    <row r="30" spans="1:13" ht="19" customHeight="1">
      <c r="A30" s="650"/>
      <c r="B30" s="642" t="s">
        <v>1177</v>
      </c>
      <c r="C30" s="651" t="s">
        <v>659</v>
      </c>
      <c r="D30" s="651">
        <v>0.65742879137798305</v>
      </c>
      <c r="E30" s="651">
        <v>0.76136160634534999</v>
      </c>
      <c r="F30" s="651">
        <v>1.2566495093689001</v>
      </c>
      <c r="G30" s="651">
        <v>0.66853932584269704</v>
      </c>
      <c r="H30" s="651">
        <v>0.28787878787878801</v>
      </c>
      <c r="I30" s="651"/>
      <c r="J30" s="651"/>
      <c r="K30" s="651"/>
      <c r="L30" s="651"/>
      <c r="M30" s="651"/>
    </row>
    <row r="31" spans="1:13" ht="19" customHeight="1">
      <c r="A31" s="623"/>
      <c r="B31" s="642" t="s">
        <v>1178</v>
      </c>
      <c r="C31" s="652" t="s">
        <v>659</v>
      </c>
      <c r="D31" s="652">
        <v>0.13867452411019099</v>
      </c>
      <c r="E31" s="652">
        <v>3.4750677729401098</v>
      </c>
      <c r="F31" s="652">
        <v>1.64005507113355</v>
      </c>
      <c r="G31" s="652">
        <v>0.71186994583394203</v>
      </c>
      <c r="H31" s="652">
        <v>0.39372694925993901</v>
      </c>
      <c r="I31" s="652"/>
      <c r="J31" s="652"/>
      <c r="K31" s="652"/>
      <c r="L31" s="652"/>
      <c r="M31" s="652"/>
    </row>
    <row r="32" spans="1:13" ht="19" customHeight="1">
      <c r="A32" s="149"/>
      <c r="B32" s="642" t="s">
        <v>1179</v>
      </c>
      <c r="C32" s="651" t="s">
        <v>659</v>
      </c>
      <c r="D32" s="651">
        <v>-8.9208931254209201E-2</v>
      </c>
      <c r="E32" s="651">
        <v>2.9310344827586201</v>
      </c>
      <c r="F32" s="651">
        <v>4.6621674876847301</v>
      </c>
      <c r="G32" s="651">
        <v>0.89940143724661203</v>
      </c>
      <c r="H32" s="651">
        <v>0.443200608278636</v>
      </c>
      <c r="I32" s="651"/>
      <c r="J32" s="651"/>
      <c r="K32" s="651"/>
      <c r="L32" s="651"/>
      <c r="M32" s="651"/>
    </row>
    <row r="33" spans="1:13" ht="19" customHeight="1">
      <c r="A33" s="149"/>
      <c r="B33" s="653" t="s">
        <v>1180</v>
      </c>
      <c r="C33" s="652">
        <v>0.15826523361165401</v>
      </c>
      <c r="D33" s="652">
        <v>0.10873021544178101</v>
      </c>
      <c r="E33" s="652">
        <v>0.27624939780420399</v>
      </c>
      <c r="F33" s="652">
        <v>0.32318426966292102</v>
      </c>
      <c r="G33" s="652">
        <v>0.33157710437710403</v>
      </c>
      <c r="H33" s="652">
        <v>0.35882875816993498</v>
      </c>
      <c r="I33" s="652"/>
      <c r="J33" s="652"/>
      <c r="K33" s="652"/>
      <c r="L33" s="652"/>
      <c r="M33" s="652"/>
    </row>
    <row r="34" spans="1:13" ht="19" customHeight="1">
      <c r="A34" s="149"/>
      <c r="B34" s="653" t="s">
        <v>1181</v>
      </c>
      <c r="C34" s="652">
        <v>-0.142883579084503</v>
      </c>
      <c r="D34" s="652">
        <v>-9.3898495837650503E-2</v>
      </c>
      <c r="E34" s="652">
        <v>0.10294378660716599</v>
      </c>
      <c r="F34" s="652">
        <v>0.25829662921348301</v>
      </c>
      <c r="G34" s="652">
        <v>0.29403501683501698</v>
      </c>
      <c r="H34" s="652">
        <v>0.329496470588235</v>
      </c>
      <c r="I34" s="652"/>
      <c r="J34" s="652"/>
      <c r="K34" s="652"/>
      <c r="L34" s="652"/>
      <c r="M34" s="652"/>
    </row>
    <row r="35" spans="1:13" ht="14">
      <c r="A35" s="149"/>
      <c r="J35" s="9"/>
      <c r="K35" s="9"/>
    </row>
    <row r="36" spans="1:13" ht="288.75" customHeight="1">
      <c r="A36" s="149"/>
      <c r="B36" s="916" t="s">
        <v>1182</v>
      </c>
      <c r="C36" s="916"/>
      <c r="D36" s="916"/>
      <c r="J36" s="9"/>
      <c r="K36" s="9"/>
    </row>
    <row r="37" spans="1:13" ht="136.5" customHeight="1">
      <c r="A37" s="149"/>
      <c r="B37" s="916" t="s">
        <v>1183</v>
      </c>
      <c r="C37" s="916"/>
      <c r="D37" s="916"/>
      <c r="E37" s="916"/>
      <c r="F37" s="916"/>
      <c r="G37" s="916"/>
      <c r="H37" s="916"/>
      <c r="I37" s="916"/>
      <c r="J37" s="916"/>
      <c r="K37" s="916"/>
      <c r="L37" s="916"/>
    </row>
    <row r="38" spans="1:13" ht="13.5" customHeight="1">
      <c r="A38" s="149"/>
      <c r="J38" s="9"/>
      <c r="K38" s="9"/>
    </row>
    <row r="39" spans="1:13" ht="26">
      <c r="A39" s="654"/>
      <c r="B39" s="325" t="s">
        <v>1184</v>
      </c>
      <c r="J39" s="9"/>
      <c r="K39" s="9"/>
    </row>
    <row r="40" spans="1:13" ht="16">
      <c r="A40" s="152"/>
      <c r="B40" s="329" t="s">
        <v>513</v>
      </c>
      <c r="C40" s="624">
        <v>2019</v>
      </c>
      <c r="D40" s="624">
        <v>2020</v>
      </c>
      <c r="E40" s="624">
        <v>2021</v>
      </c>
      <c r="F40" s="624" t="s">
        <v>514</v>
      </c>
      <c r="G40" s="624" t="s">
        <v>515</v>
      </c>
      <c r="H40" s="624" t="s">
        <v>516</v>
      </c>
      <c r="I40" s="624"/>
      <c r="J40" s="624"/>
      <c r="K40" s="624"/>
      <c r="L40" s="624"/>
      <c r="M40" s="624"/>
    </row>
    <row r="41" spans="1:13" ht="14">
      <c r="A41" s="623"/>
      <c r="B41" s="655" t="s">
        <v>1172</v>
      </c>
      <c r="C41" s="656"/>
      <c r="D41" s="656"/>
      <c r="E41" s="656"/>
      <c r="F41" s="656"/>
      <c r="G41" s="656"/>
      <c r="H41" s="656"/>
      <c r="I41" s="656"/>
      <c r="J41" s="656"/>
      <c r="K41" s="656"/>
      <c r="L41" s="656"/>
    </row>
    <row r="42" spans="1:13" ht="19" customHeight="1">
      <c r="A42" s="657"/>
      <c r="B42" s="658" t="s">
        <v>518</v>
      </c>
      <c r="C42" s="630">
        <v>10.353999999999999</v>
      </c>
      <c r="D42" s="630">
        <v>24.991</v>
      </c>
      <c r="E42" s="630">
        <v>40.905999999999999</v>
      </c>
      <c r="F42" s="630">
        <v>61.155999999999999</v>
      </c>
      <c r="G42" s="630">
        <v>78.406000000000006</v>
      </c>
      <c r="H42" s="630">
        <v>83.656000000000006</v>
      </c>
      <c r="I42" s="630"/>
      <c r="J42" s="630"/>
      <c r="K42" s="630"/>
      <c r="L42" s="630"/>
      <c r="M42" s="630"/>
    </row>
    <row r="43" spans="1:13" ht="19" customHeight="1">
      <c r="A43" s="192"/>
      <c r="B43" s="658" t="s">
        <v>519</v>
      </c>
      <c r="C43" s="630">
        <v>100.84399999999999</v>
      </c>
      <c r="D43" s="630">
        <v>85.545000000000002</v>
      </c>
      <c r="E43" s="630">
        <v>145.34800000000001</v>
      </c>
      <c r="F43" s="630">
        <v>117.348</v>
      </c>
      <c r="G43" s="630">
        <v>94.347999999999999</v>
      </c>
      <c r="H43" s="630">
        <v>83</v>
      </c>
      <c r="I43" s="630"/>
      <c r="J43" s="630"/>
      <c r="K43" s="630"/>
      <c r="L43" s="630"/>
      <c r="M43" s="630"/>
    </row>
    <row r="44" spans="1:13" ht="19" customHeight="1">
      <c r="A44" s="192"/>
      <c r="B44" s="658" t="s">
        <v>520</v>
      </c>
      <c r="C44" s="630">
        <v>0.5</v>
      </c>
      <c r="D44" s="630">
        <v>0.5</v>
      </c>
      <c r="E44" s="630">
        <v>49.965000000000003</v>
      </c>
      <c r="F44" s="630">
        <v>49.965000000000003</v>
      </c>
      <c r="G44" s="630">
        <v>49.965000000000003</v>
      </c>
      <c r="H44" s="630">
        <v>49.965000000000003</v>
      </c>
      <c r="I44" s="630"/>
      <c r="J44" s="630"/>
      <c r="K44" s="630"/>
      <c r="L44" s="630"/>
      <c r="M44" s="630"/>
    </row>
    <row r="45" spans="1:13" ht="19" customHeight="1">
      <c r="A45" s="149"/>
      <c r="B45" s="658" t="s">
        <v>521</v>
      </c>
      <c r="C45" s="630">
        <v>1.2749999999999999</v>
      </c>
      <c r="D45" s="630">
        <v>1.2749999999999999</v>
      </c>
      <c r="E45" s="630">
        <v>1.2749999999999999</v>
      </c>
      <c r="F45" s="630">
        <v>1.2749999999999999</v>
      </c>
      <c r="G45" s="630">
        <v>1.2749999999999999</v>
      </c>
      <c r="H45" s="630">
        <v>0</v>
      </c>
      <c r="I45" s="630"/>
      <c r="J45" s="630"/>
      <c r="K45" s="630"/>
      <c r="L45" s="630"/>
      <c r="M45" s="630"/>
    </row>
    <row r="46" spans="1:13" ht="19" customHeight="1">
      <c r="A46" s="657"/>
      <c r="B46" s="659" t="s">
        <v>522</v>
      </c>
      <c r="C46" s="660">
        <v>112.973</v>
      </c>
      <c r="D46" s="660">
        <v>112.31100000000001</v>
      </c>
      <c r="E46" s="660">
        <v>237.494</v>
      </c>
      <c r="F46" s="660">
        <v>229.744</v>
      </c>
      <c r="G46" s="660">
        <v>223.994</v>
      </c>
      <c r="H46" s="660">
        <v>216.62100000000001</v>
      </c>
      <c r="I46" s="660"/>
      <c r="J46" s="660"/>
      <c r="K46" s="660"/>
      <c r="L46" s="660"/>
      <c r="M46" s="660"/>
    </row>
    <row r="47" spans="1:13" ht="19" customHeight="1">
      <c r="A47" s="192"/>
      <c r="B47" s="658" t="s">
        <v>523</v>
      </c>
      <c r="C47" s="630">
        <v>119.514</v>
      </c>
      <c r="D47" s="630">
        <v>133.05199999999999</v>
      </c>
      <c r="E47" s="630">
        <v>293.87</v>
      </c>
      <c r="F47" s="630">
        <v>293.87</v>
      </c>
      <c r="G47" s="630">
        <v>293.87</v>
      </c>
      <c r="H47" s="630">
        <v>293.87</v>
      </c>
      <c r="I47" s="630"/>
      <c r="J47" s="630"/>
      <c r="K47" s="630"/>
      <c r="L47" s="630"/>
      <c r="M47" s="630"/>
    </row>
    <row r="48" spans="1:13" ht="19" customHeight="1">
      <c r="A48" s="192"/>
      <c r="B48" s="661" t="s">
        <v>529</v>
      </c>
      <c r="C48" s="632">
        <v>115.66800000000001</v>
      </c>
      <c r="D48" s="632">
        <v>181.654</v>
      </c>
      <c r="E48" s="632">
        <v>393.15499999999997</v>
      </c>
      <c r="F48" s="632">
        <v>391.50028800000001</v>
      </c>
      <c r="G48" s="632">
        <v>467.51735100000002</v>
      </c>
      <c r="H48" s="632">
        <v>583.3824975</v>
      </c>
      <c r="I48" s="632"/>
      <c r="J48" s="632"/>
      <c r="K48" s="632"/>
      <c r="L48" s="632"/>
      <c r="M48" s="632"/>
    </row>
    <row r="49" spans="1:13" ht="19" customHeight="1">
      <c r="A49" s="149"/>
      <c r="B49" s="662" t="s">
        <v>532</v>
      </c>
      <c r="C49" s="663">
        <v>104.41800000000001</v>
      </c>
      <c r="D49" s="663">
        <v>33.853000000000002</v>
      </c>
      <c r="E49" s="663">
        <v>13.515000000000001</v>
      </c>
      <c r="F49" s="663">
        <v>185.28212892071701</v>
      </c>
      <c r="G49" s="663">
        <v>628.729637064656</v>
      </c>
      <c r="H49" s="663">
        <v>1140.41044733936</v>
      </c>
      <c r="I49" s="663"/>
      <c r="J49" s="663"/>
      <c r="K49" s="663"/>
      <c r="L49" s="663"/>
      <c r="M49" s="663"/>
    </row>
    <row r="50" spans="1:13" ht="19" customHeight="1">
      <c r="A50" s="657"/>
      <c r="B50" s="662" t="s">
        <v>533</v>
      </c>
      <c r="C50" s="663">
        <v>339.6</v>
      </c>
      <c r="D50" s="663">
        <v>348.55900000000003</v>
      </c>
      <c r="E50" s="663">
        <v>700.54</v>
      </c>
      <c r="F50" s="663">
        <v>870.65241692071697</v>
      </c>
      <c r="G50" s="663">
        <v>1390.1169880646601</v>
      </c>
      <c r="H50" s="663">
        <v>2017.6629448393601</v>
      </c>
      <c r="I50" s="663"/>
      <c r="J50" s="663"/>
      <c r="K50" s="663"/>
      <c r="L50" s="663"/>
      <c r="M50" s="663"/>
    </row>
    <row r="51" spans="1:13" ht="19" customHeight="1">
      <c r="A51" s="204"/>
      <c r="B51" s="664" t="s">
        <v>534</v>
      </c>
      <c r="C51" s="665">
        <v>452.57299999999998</v>
      </c>
      <c r="D51" s="665">
        <v>460.87</v>
      </c>
      <c r="E51" s="665">
        <v>938.03399999999999</v>
      </c>
      <c r="F51" s="665">
        <v>1100.39641692072</v>
      </c>
      <c r="G51" s="665">
        <v>1614.11098806466</v>
      </c>
      <c r="H51" s="665">
        <v>2234.2839448393602</v>
      </c>
      <c r="I51" s="665"/>
      <c r="J51" s="665"/>
      <c r="K51" s="665"/>
      <c r="L51" s="665"/>
      <c r="M51" s="665"/>
    </row>
    <row r="52" spans="1:13" ht="19" customHeight="1">
      <c r="A52" s="204"/>
      <c r="B52" s="662" t="s">
        <v>535</v>
      </c>
      <c r="C52" s="663">
        <v>115.56</v>
      </c>
      <c r="D52" s="663">
        <v>123.99</v>
      </c>
      <c r="E52" s="663">
        <v>287.30200000000002</v>
      </c>
      <c r="F52" s="663">
        <v>447.35516863014499</v>
      </c>
      <c r="G52" s="663">
        <v>755.96245736083699</v>
      </c>
      <c r="H52" s="663">
        <v>1202.2341648710001</v>
      </c>
      <c r="I52" s="663"/>
      <c r="J52" s="663"/>
      <c r="K52" s="663"/>
      <c r="L52" s="663"/>
      <c r="M52" s="663"/>
    </row>
    <row r="53" spans="1:13" ht="19" customHeight="1">
      <c r="A53" s="204"/>
      <c r="B53" s="658" t="s">
        <v>536</v>
      </c>
      <c r="C53" s="630">
        <v>0</v>
      </c>
      <c r="D53" s="630">
        <v>0</v>
      </c>
      <c r="E53" s="630">
        <v>0</v>
      </c>
      <c r="F53" s="630">
        <v>0</v>
      </c>
      <c r="G53" s="630">
        <v>0</v>
      </c>
      <c r="H53" s="630">
        <v>0</v>
      </c>
      <c r="I53" s="630"/>
      <c r="J53" s="630"/>
      <c r="K53" s="630"/>
      <c r="L53" s="630"/>
      <c r="M53" s="630"/>
    </row>
    <row r="54" spans="1:13" ht="19" customHeight="1">
      <c r="A54" s="9"/>
      <c r="B54" s="658" t="s">
        <v>537</v>
      </c>
      <c r="C54" s="630">
        <v>1.46</v>
      </c>
      <c r="D54" s="630">
        <v>3.2429999999999999</v>
      </c>
      <c r="E54" s="630">
        <v>4.048</v>
      </c>
      <c r="F54" s="630">
        <v>7.4480000000000004</v>
      </c>
      <c r="G54" s="630">
        <v>16.655999999999999</v>
      </c>
      <c r="H54" s="630">
        <v>27.308</v>
      </c>
      <c r="I54" s="630"/>
      <c r="J54" s="630"/>
      <c r="K54" s="630"/>
      <c r="L54" s="630"/>
      <c r="M54" s="630"/>
    </row>
    <row r="55" spans="1:13" ht="19" customHeight="1">
      <c r="A55" s="650"/>
      <c r="B55" s="586" t="s">
        <v>547</v>
      </c>
      <c r="C55" s="630">
        <v>182.33600000000001</v>
      </c>
      <c r="D55" s="630">
        <v>198.77099999999999</v>
      </c>
      <c r="E55" s="630">
        <v>199.57599999999999</v>
      </c>
      <c r="F55" s="630">
        <v>118.84099999999999</v>
      </c>
      <c r="G55" s="630">
        <v>85.948999999999998</v>
      </c>
      <c r="H55" s="630">
        <v>96.600999999999999</v>
      </c>
      <c r="I55" s="630"/>
      <c r="J55" s="630"/>
      <c r="K55" s="630"/>
      <c r="L55" s="630"/>
      <c r="M55" s="630"/>
    </row>
    <row r="56" spans="1:13" ht="19" customHeight="1">
      <c r="A56" s="623"/>
      <c r="B56" s="658" t="s">
        <v>548</v>
      </c>
      <c r="C56" s="630">
        <v>297.89600000000002</v>
      </c>
      <c r="D56" s="630">
        <v>322.76100000000002</v>
      </c>
      <c r="E56" s="630">
        <v>486.87799999999999</v>
      </c>
      <c r="F56" s="630">
        <v>566.19616863014505</v>
      </c>
      <c r="G56" s="630">
        <v>841.91145736083695</v>
      </c>
      <c r="H56" s="630">
        <v>1298.835164871</v>
      </c>
      <c r="I56" s="630"/>
      <c r="J56" s="630"/>
      <c r="K56" s="630"/>
      <c r="L56" s="630"/>
      <c r="M56" s="630"/>
    </row>
    <row r="57" spans="1:13" ht="19" customHeight="1">
      <c r="A57" s="192"/>
      <c r="B57" s="658" t="s">
        <v>556</v>
      </c>
      <c r="C57" s="630">
        <v>154.67699999999999</v>
      </c>
      <c r="D57" s="630">
        <v>138.10900000000001</v>
      </c>
      <c r="E57" s="630">
        <v>451.15600000000001</v>
      </c>
      <c r="F57" s="630">
        <v>534.20024829057195</v>
      </c>
      <c r="G57" s="630">
        <v>772.19953070381803</v>
      </c>
      <c r="H57" s="630">
        <v>935.44877996835396</v>
      </c>
      <c r="I57" s="630"/>
      <c r="J57" s="630"/>
      <c r="K57" s="630"/>
      <c r="L57" s="630"/>
      <c r="M57" s="630"/>
    </row>
    <row r="58" spans="1:13" ht="19" customHeight="1">
      <c r="A58" s="192"/>
      <c r="B58" s="666" t="s">
        <v>557</v>
      </c>
      <c r="C58" s="667">
        <v>452.57299999999998</v>
      </c>
      <c r="D58" s="667">
        <v>460.87</v>
      </c>
      <c r="E58" s="667">
        <v>938.03399999999999</v>
      </c>
      <c r="F58" s="667">
        <v>1100.39641692072</v>
      </c>
      <c r="G58" s="667">
        <v>1614.11098806466</v>
      </c>
      <c r="H58" s="667">
        <v>2234.2839448393602</v>
      </c>
      <c r="I58" s="667"/>
      <c r="J58" s="667"/>
      <c r="K58" s="667"/>
      <c r="L58" s="667"/>
      <c r="M58" s="667"/>
    </row>
    <row r="59" spans="1:13" ht="15" customHeight="1">
      <c r="A59" s="192"/>
      <c r="B59" s="915"/>
      <c r="C59" s="915"/>
      <c r="D59" s="915"/>
      <c r="K59" s="195"/>
      <c r="L59" s="197"/>
    </row>
    <row r="60" spans="1:13" ht="26">
      <c r="A60" s="192"/>
      <c r="B60" s="325" t="s">
        <v>761</v>
      </c>
      <c r="C60" s="15"/>
      <c r="D60" s="15"/>
      <c r="K60" s="195"/>
      <c r="L60" s="197"/>
    </row>
    <row r="61" spans="1:13" ht="16">
      <c r="A61" s="192"/>
      <c r="B61" s="329" t="s">
        <v>513</v>
      </c>
      <c r="C61" s="624">
        <v>2020</v>
      </c>
      <c r="D61" s="624">
        <v>2021</v>
      </c>
      <c r="E61" s="624" t="s">
        <v>514</v>
      </c>
      <c r="F61" s="624" t="s">
        <v>515</v>
      </c>
      <c r="G61" s="624" t="s">
        <v>516</v>
      </c>
      <c r="H61" s="624"/>
      <c r="I61" s="624"/>
      <c r="J61" s="624"/>
      <c r="K61" s="624"/>
      <c r="L61" s="624"/>
    </row>
    <row r="62" spans="1:13">
      <c r="A62" s="668"/>
      <c r="B62" s="655" t="s">
        <v>1172</v>
      </c>
      <c r="C62" s="656"/>
      <c r="D62" s="656"/>
      <c r="E62" s="656"/>
      <c r="F62" s="656"/>
      <c r="G62" s="656"/>
      <c r="H62" s="656"/>
      <c r="I62" s="656"/>
      <c r="J62" s="656"/>
      <c r="K62" s="656"/>
      <c r="L62" s="656"/>
    </row>
    <row r="63" spans="1:13" ht="19" customHeight="1">
      <c r="A63" s="623"/>
      <c r="B63" s="658" t="s">
        <v>574</v>
      </c>
      <c r="C63" s="630">
        <v>2.0299999999999998</v>
      </c>
      <c r="D63" s="630">
        <v>35.652999999999999</v>
      </c>
      <c r="E63" s="630">
        <v>60.506382000000002</v>
      </c>
      <c r="F63" s="630">
        <v>182.47142632943701</v>
      </c>
      <c r="G63" s="630">
        <v>388.36095530812202</v>
      </c>
      <c r="H63" s="630"/>
      <c r="I63" s="630"/>
      <c r="J63" s="630"/>
      <c r="K63" s="630"/>
      <c r="L63" s="630"/>
    </row>
    <row r="64" spans="1:13" ht="19" customHeight="1">
      <c r="A64" s="192"/>
      <c r="B64" s="662" t="s">
        <v>762</v>
      </c>
      <c r="C64" s="630">
        <v>195.52799999999999</v>
      </c>
      <c r="D64" s="630">
        <v>195.52799999999999</v>
      </c>
      <c r="E64" s="630">
        <v>153.49299999999999</v>
      </c>
      <c r="F64" s="630">
        <v>111.393</v>
      </c>
      <c r="G64" s="630">
        <v>69.293000000000006</v>
      </c>
      <c r="H64" s="630"/>
      <c r="I64" s="630"/>
      <c r="J64" s="630"/>
      <c r="K64" s="630"/>
      <c r="L64" s="630"/>
    </row>
    <row r="65" spans="1:12" ht="19" customHeight="1">
      <c r="A65" s="192"/>
      <c r="B65" s="637" t="s">
        <v>578</v>
      </c>
      <c r="C65" s="633">
        <v>0</v>
      </c>
      <c r="D65" s="633">
        <v>0</v>
      </c>
      <c r="E65" s="633">
        <v>0</v>
      </c>
      <c r="F65" s="633">
        <v>0</v>
      </c>
      <c r="G65" s="633">
        <v>0</v>
      </c>
      <c r="H65" s="633"/>
      <c r="I65" s="633"/>
      <c r="J65" s="633"/>
      <c r="K65" s="633"/>
      <c r="L65" s="633"/>
    </row>
    <row r="66" spans="1:12" ht="19" customHeight="1">
      <c r="A66" s="192"/>
      <c r="B66" s="637" t="s">
        <v>764</v>
      </c>
      <c r="C66" s="633">
        <v>0</v>
      </c>
      <c r="D66" s="633">
        <v>0</v>
      </c>
      <c r="E66" s="633">
        <v>0</v>
      </c>
      <c r="F66" s="633">
        <v>0</v>
      </c>
      <c r="G66" s="633">
        <v>0</v>
      </c>
      <c r="H66" s="633"/>
      <c r="I66" s="633"/>
      <c r="J66" s="633"/>
      <c r="K66" s="633"/>
      <c r="L66" s="633"/>
    </row>
    <row r="67" spans="1:12" ht="19" customHeight="1">
      <c r="A67" s="192"/>
      <c r="B67" s="637" t="s">
        <v>579</v>
      </c>
      <c r="C67" s="633">
        <v>0</v>
      </c>
      <c r="D67" s="633">
        <v>0</v>
      </c>
      <c r="E67" s="633">
        <v>0</v>
      </c>
      <c r="F67" s="633">
        <v>0</v>
      </c>
      <c r="G67" s="633">
        <v>0</v>
      </c>
      <c r="H67" s="633"/>
      <c r="I67" s="633"/>
      <c r="J67" s="633"/>
      <c r="K67" s="633"/>
      <c r="L67" s="633"/>
    </row>
    <row r="68" spans="1:12" ht="19" customHeight="1">
      <c r="A68" s="192"/>
      <c r="B68" s="637" t="s">
        <v>580</v>
      </c>
      <c r="C68" s="633">
        <v>0</v>
      </c>
      <c r="D68" s="633">
        <v>0</v>
      </c>
      <c r="E68" s="633">
        <v>0</v>
      </c>
      <c r="F68" s="633">
        <v>0</v>
      </c>
      <c r="G68" s="633">
        <v>0</v>
      </c>
      <c r="H68" s="633"/>
      <c r="I68" s="633"/>
      <c r="J68" s="633"/>
      <c r="K68" s="633"/>
      <c r="L68" s="633"/>
    </row>
    <row r="69" spans="1:12" ht="19" customHeight="1">
      <c r="A69" s="192"/>
      <c r="B69" s="637" t="s">
        <v>581</v>
      </c>
      <c r="C69" s="633">
        <v>-33.853000000000002</v>
      </c>
      <c r="D69" s="633">
        <v>-13.515000000000001</v>
      </c>
      <c r="E69" s="633">
        <v>-185.28212892071701</v>
      </c>
      <c r="F69" s="633">
        <v>-628.729637064656</v>
      </c>
      <c r="G69" s="633">
        <v>-1140.41044733936</v>
      </c>
      <c r="H69" s="633"/>
      <c r="I69" s="633"/>
      <c r="J69" s="633"/>
      <c r="K69" s="633"/>
      <c r="L69" s="633"/>
    </row>
    <row r="70" spans="1:12" ht="19" customHeight="1">
      <c r="A70" s="192"/>
      <c r="B70" s="669" t="s">
        <v>765</v>
      </c>
      <c r="C70" s="670">
        <v>163.70500000000001</v>
      </c>
      <c r="D70" s="670">
        <v>217.666</v>
      </c>
      <c r="E70" s="670">
        <v>28.7172530792826</v>
      </c>
      <c r="F70" s="670">
        <v>-334.865210735218</v>
      </c>
      <c r="G70" s="670">
        <v>-682.75649203123396</v>
      </c>
      <c r="H70" s="670"/>
      <c r="I70" s="670"/>
      <c r="J70" s="670"/>
      <c r="K70" s="670"/>
      <c r="L70" s="670"/>
    </row>
    <row r="71" spans="1:12" ht="9.75" customHeight="1">
      <c r="A71" s="192"/>
      <c r="B71" s="662"/>
      <c r="C71" s="662"/>
      <c r="D71" s="662"/>
      <c r="E71" s="662"/>
      <c r="F71" s="662"/>
      <c r="G71" s="662"/>
      <c r="H71" s="662"/>
      <c r="I71" s="662"/>
      <c r="J71" s="662"/>
      <c r="K71" s="662"/>
      <c r="L71" s="662"/>
    </row>
    <row r="72" spans="1:12" ht="20">
      <c r="A72" s="192"/>
      <c r="B72" s="671" t="s">
        <v>1185</v>
      </c>
      <c r="D72" s="672">
        <v>0.3296</v>
      </c>
      <c r="E72" s="672">
        <v>-0.86809999999999998</v>
      </c>
      <c r="F72" s="672">
        <v>-12.6608</v>
      </c>
      <c r="G72" s="672">
        <v>-1.0388999999999999</v>
      </c>
      <c r="H72" s="672"/>
      <c r="I72" s="672"/>
      <c r="J72" s="672"/>
      <c r="K72" s="672"/>
      <c r="L72" s="672"/>
    </row>
    <row r="73" spans="1:12" ht="14">
      <c r="A73" s="192"/>
      <c r="B73" s="323"/>
      <c r="C73" s="323"/>
      <c r="D73" s="323"/>
      <c r="E73" s="323"/>
      <c r="F73" s="323"/>
      <c r="G73" s="323"/>
      <c r="H73" s="323"/>
      <c r="I73" s="323"/>
      <c r="J73" s="323"/>
      <c r="K73" s="323"/>
      <c r="L73" s="323"/>
    </row>
    <row r="74" spans="1:12" ht="367.5" customHeight="1">
      <c r="A74" s="192"/>
      <c r="B74" s="916" t="s">
        <v>1186</v>
      </c>
      <c r="C74" s="916"/>
      <c r="D74" s="916"/>
      <c r="E74" s="323"/>
      <c r="F74" s="323"/>
      <c r="G74" s="323"/>
      <c r="H74" s="323"/>
      <c r="I74" s="323"/>
      <c r="J74" s="323"/>
      <c r="K74" s="323"/>
      <c r="L74" s="323"/>
    </row>
    <row r="75" spans="1:12" ht="12" customHeight="1">
      <c r="A75" s="192"/>
      <c r="B75" s="323"/>
      <c r="D75" s="340"/>
    </row>
    <row r="76" spans="1:12" ht="26">
      <c r="A76" s="192"/>
      <c r="B76" s="325" t="s">
        <v>1187</v>
      </c>
      <c r="C76" s="673"/>
      <c r="D76" s="673"/>
      <c r="E76" s="673"/>
      <c r="F76" s="9"/>
      <c r="G76" s="9"/>
      <c r="H76" s="9"/>
      <c r="I76" s="9"/>
      <c r="J76" s="9"/>
      <c r="K76" s="9"/>
      <c r="L76" s="9"/>
    </row>
    <row r="77" spans="1:12" ht="16">
      <c r="A77" s="192"/>
      <c r="B77" s="329" t="s">
        <v>513</v>
      </c>
      <c r="C77" s="624">
        <v>2020</v>
      </c>
      <c r="D77" s="624">
        <v>2021</v>
      </c>
      <c r="E77" s="624" t="s">
        <v>514</v>
      </c>
      <c r="F77" s="624" t="s">
        <v>515</v>
      </c>
      <c r="G77" s="624" t="s">
        <v>516</v>
      </c>
      <c r="H77" s="624"/>
      <c r="I77" s="624"/>
      <c r="J77" s="624"/>
      <c r="K77" s="624"/>
      <c r="L77" s="624"/>
    </row>
    <row r="78" spans="1:12" ht="14">
      <c r="A78" s="192"/>
      <c r="B78" s="674"/>
      <c r="C78" s="675" t="s">
        <v>11</v>
      </c>
      <c r="D78" s="675" t="s">
        <v>11</v>
      </c>
      <c r="E78" s="675" t="s">
        <v>11</v>
      </c>
      <c r="F78" s="675" t="s">
        <v>11</v>
      </c>
      <c r="G78" s="675" t="s">
        <v>11</v>
      </c>
      <c r="H78" s="675"/>
      <c r="I78" s="675"/>
      <c r="J78" s="675"/>
      <c r="K78" s="675"/>
      <c r="L78" s="675"/>
    </row>
    <row r="79" spans="1:12" ht="19" customHeight="1">
      <c r="A79" s="192"/>
      <c r="B79" s="658" t="s">
        <v>1188</v>
      </c>
      <c r="C79" s="676">
        <v>0.98972453659178605</v>
      </c>
      <c r="D79" s="676">
        <v>0.84577884860780095</v>
      </c>
      <c r="E79" s="676">
        <v>0.717259080682766</v>
      </c>
      <c r="F79" s="676">
        <v>0.37906255408785899</v>
      </c>
      <c r="G79" s="676">
        <v>0.15140915793756801</v>
      </c>
      <c r="H79" s="676"/>
      <c r="I79" s="676"/>
      <c r="J79" s="676"/>
      <c r="K79" s="676"/>
      <c r="L79" s="676"/>
    </row>
    <row r="80" spans="1:12" ht="19" customHeight="1">
      <c r="A80" s="192"/>
      <c r="B80" s="637" t="s">
        <v>1189</v>
      </c>
      <c r="C80" s="676">
        <v>1.0275463408214299E-2</v>
      </c>
      <c r="D80" s="676">
        <v>0.154221151392199</v>
      </c>
      <c r="E80" s="676">
        <v>0.282740919317234</v>
      </c>
      <c r="F80" s="676">
        <v>0.62093744591214095</v>
      </c>
      <c r="G80" s="676">
        <v>0.84859084206243196</v>
      </c>
      <c r="H80" s="676"/>
      <c r="I80" s="676"/>
      <c r="J80" s="676"/>
      <c r="K80" s="676"/>
      <c r="L80" s="676"/>
    </row>
    <row r="81" spans="1:13" ht="19" customHeight="1">
      <c r="A81" s="192"/>
      <c r="B81" s="637" t="s">
        <v>578</v>
      </c>
      <c r="C81" s="676">
        <v>0</v>
      </c>
      <c r="D81" s="676">
        <v>0</v>
      </c>
      <c r="E81" s="676">
        <v>0</v>
      </c>
      <c r="F81" s="676">
        <v>0</v>
      </c>
      <c r="G81" s="676">
        <v>0</v>
      </c>
      <c r="H81" s="676"/>
      <c r="I81" s="676"/>
      <c r="J81" s="676"/>
      <c r="K81" s="676"/>
      <c r="L81" s="676"/>
    </row>
    <row r="82" spans="1:13" ht="19" customHeight="1">
      <c r="A82" s="192"/>
      <c r="B82" s="637" t="s">
        <v>1190</v>
      </c>
      <c r="C82" s="676">
        <v>0</v>
      </c>
      <c r="D82" s="676">
        <v>0</v>
      </c>
      <c r="E82" s="676">
        <v>0</v>
      </c>
      <c r="F82" s="676">
        <v>0</v>
      </c>
      <c r="G82" s="676">
        <v>0</v>
      </c>
      <c r="H82" s="676"/>
      <c r="I82" s="676"/>
      <c r="J82" s="676"/>
      <c r="K82" s="676"/>
      <c r="L82" s="676"/>
    </row>
    <row r="83" spans="1:13" ht="19" customHeight="1">
      <c r="A83" s="192"/>
      <c r="B83" s="637" t="s">
        <v>1191</v>
      </c>
      <c r="C83" s="676">
        <v>0</v>
      </c>
      <c r="D83" s="676">
        <v>0</v>
      </c>
      <c r="E83" s="676">
        <v>0</v>
      </c>
      <c r="F83" s="676">
        <v>0</v>
      </c>
      <c r="G83" s="676">
        <v>0</v>
      </c>
      <c r="H83" s="676"/>
      <c r="I83" s="676"/>
      <c r="J83" s="676"/>
      <c r="K83" s="676"/>
      <c r="L83" s="676"/>
    </row>
    <row r="84" spans="1:13" ht="14">
      <c r="A84" s="192"/>
      <c r="K84" s="195"/>
      <c r="L84" s="197"/>
    </row>
    <row r="85" spans="1:13" ht="232.5" customHeight="1">
      <c r="A85" s="192"/>
      <c r="B85" s="916" t="s">
        <v>1192</v>
      </c>
      <c r="C85" s="916"/>
      <c r="D85" s="916"/>
      <c r="K85" s="195"/>
      <c r="L85" s="197"/>
    </row>
    <row r="86" spans="1:13" ht="13.5" customHeight="1">
      <c r="A86" s="192"/>
      <c r="K86" s="195"/>
      <c r="L86" s="197"/>
    </row>
    <row r="87" spans="1:13" ht="26">
      <c r="A87" s="668"/>
      <c r="B87" s="325" t="s">
        <v>1193</v>
      </c>
      <c r="K87" s="9"/>
      <c r="L87" s="9"/>
    </row>
    <row r="88" spans="1:13" ht="16">
      <c r="A88" s="623"/>
      <c r="B88" s="329" t="s">
        <v>513</v>
      </c>
      <c r="C88" s="624">
        <v>2019</v>
      </c>
      <c r="D88" s="624">
        <v>2020</v>
      </c>
      <c r="E88" s="624">
        <v>2021</v>
      </c>
      <c r="F88" s="624" t="s">
        <v>514</v>
      </c>
      <c r="G88" s="624" t="s">
        <v>515</v>
      </c>
      <c r="H88" s="624" t="s">
        <v>516</v>
      </c>
      <c r="I88" s="624"/>
      <c r="J88" s="624"/>
      <c r="K88" s="624"/>
      <c r="L88" s="624"/>
      <c r="M88" s="624"/>
    </row>
    <row r="89" spans="1:13" ht="19" customHeight="1">
      <c r="A89" s="677"/>
      <c r="B89" s="637" t="s">
        <v>892</v>
      </c>
      <c r="C89" s="651">
        <v>-8.7919695396330901E-3</v>
      </c>
      <c r="D89" s="651">
        <v>6.7989353980159706E-2</v>
      </c>
      <c r="E89" s="651">
        <v>0.12151325086494399</v>
      </c>
      <c r="F89" s="651">
        <v>0.35777650478533002</v>
      </c>
      <c r="G89" s="651">
        <v>0.40823097195604102</v>
      </c>
      <c r="H89" s="651">
        <v>0.37120198423079198</v>
      </c>
      <c r="I89" s="651"/>
      <c r="J89" s="651"/>
      <c r="K89" s="651"/>
      <c r="L89" s="651"/>
      <c r="M89" s="651"/>
    </row>
    <row r="90" spans="1:13" ht="19" customHeight="1">
      <c r="A90" s="677"/>
      <c r="B90" s="637" t="s">
        <v>910</v>
      </c>
      <c r="C90" s="651">
        <v>-4.26516827119603E-2</v>
      </c>
      <c r="D90" s="651">
        <v>-4.5620239980905697E-2</v>
      </c>
      <c r="E90" s="651">
        <v>4.3282013231929803E-2</v>
      </c>
      <c r="F90" s="651">
        <v>0.20891016770419299</v>
      </c>
      <c r="G90" s="651">
        <v>0.27051547460409803</v>
      </c>
      <c r="H90" s="651">
        <v>0.28204203922044802</v>
      </c>
      <c r="I90" s="651"/>
      <c r="J90" s="651"/>
      <c r="K90" s="651"/>
      <c r="L90" s="651"/>
      <c r="M90" s="651"/>
    </row>
    <row r="91" spans="1:13" ht="19" customHeight="1">
      <c r="A91" s="677"/>
      <c r="B91" s="565" t="s">
        <v>1194</v>
      </c>
      <c r="C91" s="651">
        <v>0.39797016042280497</v>
      </c>
      <c r="D91" s="651">
        <v>0.221843423971084</v>
      </c>
      <c r="E91" s="651">
        <v>4.4598439651216203E-2</v>
      </c>
      <c r="F91" s="651">
        <v>2.60436754322604E-2</v>
      </c>
      <c r="G91" s="651">
        <v>1.65988664287057E-2</v>
      </c>
      <c r="H91" s="651">
        <v>1.5482651369351201E-2</v>
      </c>
      <c r="I91" s="651"/>
      <c r="J91" s="651"/>
      <c r="K91" s="651"/>
      <c r="L91" s="651"/>
      <c r="M91" s="651"/>
    </row>
    <row r="92" spans="1:13" ht="19" customHeight="1">
      <c r="A92" s="677"/>
      <c r="B92" s="565" t="s">
        <v>992</v>
      </c>
      <c r="C92" s="651">
        <v>-2.2685391937948101</v>
      </c>
      <c r="D92" s="651">
        <v>-3.8927976300685101</v>
      </c>
      <c r="E92" s="651">
        <v>8.3556287301914001</v>
      </c>
      <c r="F92" s="651">
        <v>30.6878349766613</v>
      </c>
      <c r="G92" s="651">
        <v>53.423961552615403</v>
      </c>
      <c r="H92" s="651">
        <v>59.308670703833997</v>
      </c>
      <c r="I92" s="651"/>
      <c r="J92" s="651"/>
      <c r="K92" s="651"/>
      <c r="L92" s="651"/>
      <c r="M92" s="651"/>
    </row>
    <row r="93" spans="1:13" ht="19" customHeight="1">
      <c r="A93" s="677"/>
      <c r="B93" s="565" t="s">
        <v>1047</v>
      </c>
      <c r="C93" s="651">
        <v>3.9958374257518399</v>
      </c>
      <c r="D93" s="651">
        <v>6.72410252197486</v>
      </c>
      <c r="E93" s="651">
        <v>1.99785222579165</v>
      </c>
      <c r="F93" s="651">
        <v>9.9839563748661694E-2</v>
      </c>
      <c r="G93" s="651" t="s">
        <v>956</v>
      </c>
      <c r="H93" s="651" t="s">
        <v>956</v>
      </c>
      <c r="I93" s="651"/>
      <c r="J93" s="651"/>
      <c r="K93" s="651"/>
      <c r="L93" s="651"/>
      <c r="M93" s="651"/>
    </row>
    <row r="94" spans="1:13" ht="19" customHeight="1">
      <c r="A94" s="677"/>
      <c r="B94" s="565" t="s">
        <v>1128</v>
      </c>
      <c r="C94" s="651">
        <v>0.73931291104188301</v>
      </c>
      <c r="D94" s="651">
        <v>1.32030808936205</v>
      </c>
      <c r="E94" s="651">
        <v>0.75762090065506005</v>
      </c>
      <c r="F94" s="651">
        <v>6.4193408488423698E-2</v>
      </c>
      <c r="G94" s="651" t="s">
        <v>956</v>
      </c>
      <c r="H94" s="651" t="s">
        <v>956</v>
      </c>
      <c r="I94" s="651"/>
      <c r="J94" s="651"/>
      <c r="K94" s="651"/>
      <c r="L94" s="651"/>
      <c r="M94" s="651"/>
    </row>
    <row r="95" spans="1:13" ht="19" customHeight="1">
      <c r="A95" s="677"/>
      <c r="B95" s="565" t="s">
        <v>1067</v>
      </c>
      <c r="C95" s="651">
        <v>0.63240214366080405</v>
      </c>
      <c r="D95" s="651">
        <v>0.73111311586694805</v>
      </c>
      <c r="E95" s="651">
        <v>0.55190547427673098</v>
      </c>
      <c r="F95" s="651">
        <v>3.2266576493575901E-2</v>
      </c>
      <c r="G95" s="651">
        <v>-0.225498458407554</v>
      </c>
      <c r="H95" s="651">
        <v>-0.356996858578423</v>
      </c>
      <c r="I95" s="651"/>
      <c r="J95" s="651"/>
      <c r="K95" s="651"/>
      <c r="L95" s="651"/>
      <c r="M95" s="651"/>
    </row>
    <row r="96" spans="1:13" ht="19" customHeight="1">
      <c r="A96" s="677"/>
      <c r="B96" s="565" t="s">
        <v>1195</v>
      </c>
      <c r="C96" s="678" t="s">
        <v>659</v>
      </c>
      <c r="D96" s="678" t="s">
        <v>659</v>
      </c>
      <c r="E96" s="678" t="s">
        <v>659</v>
      </c>
      <c r="F96" s="678">
        <v>3.9663935885572701</v>
      </c>
      <c r="G96" s="678">
        <v>7.3947150708203999</v>
      </c>
      <c r="H96" s="678">
        <v>6.7997261303637</v>
      </c>
      <c r="I96" s="678"/>
      <c r="J96" s="678"/>
      <c r="K96" s="678"/>
      <c r="L96" s="678"/>
      <c r="M96" s="678"/>
    </row>
    <row r="97" spans="1:13" ht="19" customHeight="1">
      <c r="A97" s="668"/>
      <c r="B97" s="565" t="s">
        <v>1196</v>
      </c>
      <c r="C97" s="679" t="s">
        <v>659</v>
      </c>
      <c r="D97" s="679" t="s">
        <v>659</v>
      </c>
      <c r="E97" s="679" t="s">
        <v>659</v>
      </c>
      <c r="F97" s="679">
        <v>8.9449995379192695E-2</v>
      </c>
      <c r="G97" s="679">
        <v>9.0450000000000003E-2</v>
      </c>
      <c r="H97" s="679">
        <v>9.0450000000000003E-2</v>
      </c>
      <c r="I97" s="679"/>
      <c r="J97" s="679"/>
      <c r="K97" s="679"/>
      <c r="L97" s="679"/>
      <c r="M97" s="679"/>
    </row>
    <row r="98" spans="1:13" ht="14">
      <c r="A98" s="623"/>
      <c r="B98" s="680"/>
      <c r="C98" s="681"/>
      <c r="D98" s="681"/>
      <c r="E98" s="681"/>
      <c r="F98" s="681"/>
      <c r="G98" s="681"/>
      <c r="H98" s="681"/>
      <c r="I98" s="681"/>
      <c r="J98" s="681"/>
      <c r="K98" s="680"/>
      <c r="L98" s="680"/>
      <c r="M98" s="267"/>
    </row>
    <row r="99" spans="1:13" ht="14">
      <c r="A99" s="677"/>
      <c r="B99" s="8"/>
      <c r="C99" s="682"/>
      <c r="D99" s="682"/>
      <c r="E99" s="682"/>
      <c r="F99" s="682"/>
      <c r="G99" s="682"/>
      <c r="H99" s="682"/>
      <c r="I99" s="682"/>
      <c r="J99" s="682"/>
      <c r="K99" s="195"/>
      <c r="L99" s="197"/>
    </row>
  </sheetData>
  <mergeCells count="8">
    <mergeCell ref="B59:D59"/>
    <mergeCell ref="B74:D74"/>
    <mergeCell ref="B85:D85"/>
    <mergeCell ref="E3:G4"/>
    <mergeCell ref="B16:D16"/>
    <mergeCell ref="B17:L17"/>
    <mergeCell ref="B36:D36"/>
    <mergeCell ref="B37:L37"/>
  </mergeCells>
  <conditionalFormatting sqref="C96:M96">
    <cfRule type="cellIs" dxfId="42" priority="2" operator="lessThan">
      <formula>1.2</formula>
    </cfRule>
  </conditionalFormatting>
  <conditionalFormatting sqref="C8:C10 C12:C14">
    <cfRule type="cellIs" dxfId="41" priority="3" operator="lessThan">
      <formula>0</formula>
    </cfRule>
  </conditionalFormatting>
  <conditionalFormatting sqref="C8:C10 C12:C14">
    <cfRule type="cellIs" dxfId="40" priority="4" operator="lessThan">
      <formula>0</formula>
    </cfRule>
  </conditionalFormatting>
  <conditionalFormatting sqref="C89:M95">
    <cfRule type="cellIs" dxfId="39" priority="5" operator="lessThan">
      <formula>0</formula>
    </cfRule>
  </conditionalFormatting>
  <conditionalFormatting sqref="C89:M95">
    <cfRule type="cellIs" dxfId="38" priority="6" operator="lessThan">
      <formula>0</formula>
    </cfRule>
  </conditionalFormatting>
  <conditionalFormatting sqref="D72:L72">
    <cfRule type="expression" dxfId="37" priority="7">
      <formula>IF(AND(COUNT(D72)=1,D72&gt;0.99%),1,0)</formula>
    </cfRule>
    <cfRule type="expression" dxfId="36" priority="8">
      <formula>LEN(TRIM(D72))=0</formula>
    </cfRule>
  </conditionalFormatting>
  <conditionalFormatting sqref="C15 C23:C24 C26:C27 D8:L10 D12:L15 D23:L24 D26:L27 M23:M24 M26:M27">
    <cfRule type="cellIs" dxfId="35" priority="9" operator="lessThan">
      <formula>0</formula>
    </cfRule>
  </conditionalFormatting>
  <conditionalFormatting sqref="C22:M22">
    <cfRule type="expression" dxfId="34" priority="10">
      <formula>LEN(TRIM(C22))=0</formula>
    </cfRule>
  </conditionalFormatting>
  <conditionalFormatting sqref="C11:L11 C25:L25 C31:L31 C33:L34 M25 M31 M33:M34">
    <cfRule type="cellIs" dxfId="33" priority="11" operator="lessThan">
      <formula>0</formula>
    </cfRule>
    <cfRule type="expression" dxfId="32" priority="12">
      <formula>LEN(TRIM(C11))=0</formula>
    </cfRule>
  </conditionalFormatting>
  <conditionalFormatting sqref="C30:M30 C32:M32">
    <cfRule type="cellIs" dxfId="31" priority="13" operator="lessThan">
      <formula>0</formula>
    </cfRule>
  </conditionalFormatting>
  <conditionalFormatting sqref="C6:D6 C20:D20 C40:D40 C51:D51 C58:D58 C61:D61 C77:D77 C88:D88 E6:L6 E20:L20 E40:L40 E51:L51 E58:L58 E61:L61 E70:L70 E77:L77 E88:L88 M20 M40 M51 M58 M88">
    <cfRule type="expression" dxfId="30" priority="14">
      <formula>LEN(TRIM(C6))=0</formula>
    </cfRule>
  </conditionalFormatting>
  <printOptions horizontalCentered="1" verticalCentered="1"/>
  <pageMargins left="0.35416666666666702" right="0.35416666666666702" top="0.59027777777777801" bottom="0.59027777777777801" header="0.51180555555555496" footer="0.51180555555555496"/>
  <pageSetup paperSize="9" scale="16" firstPageNumber="0" orientation="landscape" horizontalDpi="300" verticalDpi="300"/>
  <headerFooter>
    <oddHeader>&amp;CInvestimenti</oddHeader>
  </headerFooter>
  <rowBreaks count="2" manualBreakCount="2">
    <brk id="44" max="16383" man="1"/>
    <brk id="45" max="16383" man="1"/>
  </rowBreaks>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U112"/>
  <sheetViews>
    <sheetView showGridLines="0" zoomScale="85" zoomScaleNormal="85" workbookViewId="0">
      <selection activeCell="B159" sqref="B159"/>
    </sheetView>
  </sheetViews>
  <sheetFormatPr baseColWidth="10" defaultColWidth="8.83203125" defaultRowHeight="13"/>
  <cols>
    <col min="1" max="1" width="2.6640625" customWidth="1"/>
    <col min="2" max="2" width="38.5" customWidth="1"/>
    <col min="3" max="3" width="16.5" customWidth="1"/>
    <col min="4" max="4" width="6.83203125" customWidth="1"/>
    <col min="5" max="5" width="16" customWidth="1"/>
    <col min="6" max="7" width="11.33203125" customWidth="1"/>
    <col min="8" max="8" width="13.83203125" customWidth="1"/>
    <col min="9" max="19" width="11.33203125" customWidth="1"/>
    <col min="20" max="1025" width="8.83203125" customWidth="1"/>
  </cols>
  <sheetData>
    <row r="1" spans="1:20" ht="72.75" customHeight="1">
      <c r="B1" s="457" t="s">
        <v>1197</v>
      </c>
    </row>
    <row r="2" spans="1:20" ht="46.5" customHeight="1">
      <c r="A2" s="267"/>
      <c r="B2" s="267"/>
      <c r="C2" s="267"/>
      <c r="D2" s="267"/>
      <c r="E2" s="267"/>
      <c r="F2" s="926"/>
      <c r="G2" s="926"/>
      <c r="H2" s="926"/>
      <c r="I2" s="267"/>
      <c r="J2" s="267"/>
      <c r="K2" s="267"/>
      <c r="L2" s="267"/>
      <c r="M2" s="267"/>
      <c r="N2" s="267"/>
      <c r="O2" s="267"/>
      <c r="P2" s="267"/>
      <c r="Q2" s="267"/>
      <c r="R2" s="267"/>
      <c r="S2" s="267"/>
      <c r="T2" s="267"/>
    </row>
    <row r="3" spans="1:20" ht="35" customHeight="1">
      <c r="A3" s="267"/>
      <c r="B3" s="683" t="s">
        <v>1198</v>
      </c>
      <c r="C3" s="267"/>
      <c r="D3" s="267"/>
      <c r="E3" s="267"/>
      <c r="F3" s="267"/>
      <c r="G3" s="267"/>
      <c r="M3" s="267"/>
      <c r="N3" s="267"/>
      <c r="O3" s="267"/>
      <c r="P3" s="267"/>
      <c r="Q3" s="267"/>
      <c r="R3" s="267"/>
      <c r="S3" s="267"/>
      <c r="T3" s="267"/>
    </row>
    <row r="4" spans="1:20" ht="21">
      <c r="A4" s="267"/>
      <c r="B4" s="927" t="s">
        <v>1199</v>
      </c>
      <c r="C4" s="927"/>
      <c r="D4" s="684"/>
      <c r="E4" s="685">
        <v>162000</v>
      </c>
      <c r="F4" s="686"/>
      <c r="G4" s="267"/>
      <c r="H4" s="928" t="s">
        <v>1200</v>
      </c>
      <c r="I4" s="928"/>
      <c r="J4" s="687"/>
      <c r="K4" s="687"/>
      <c r="L4" s="687"/>
      <c r="M4" s="687"/>
      <c r="N4" s="687"/>
      <c r="O4" s="687"/>
      <c r="P4" s="687"/>
      <c r="Q4" s="687"/>
      <c r="R4" s="687"/>
      <c r="S4" s="687"/>
      <c r="T4" s="267"/>
    </row>
    <row r="5" spans="1:20" ht="15" customHeight="1">
      <c r="A5" s="267"/>
      <c r="B5" s="688" t="s">
        <v>1201</v>
      </c>
      <c r="C5" s="688"/>
      <c r="D5" s="687"/>
      <c r="E5" s="689">
        <v>150000</v>
      </c>
      <c r="F5" s="686"/>
      <c r="G5" s="267"/>
      <c r="H5" s="690" t="s">
        <v>513</v>
      </c>
      <c r="I5" s="691">
        <v>2019</v>
      </c>
      <c r="J5" s="691">
        <v>2020</v>
      </c>
      <c r="K5" s="691">
        <v>2021</v>
      </c>
      <c r="L5" s="691" t="s">
        <v>514</v>
      </c>
      <c r="M5" s="691" t="s">
        <v>515</v>
      </c>
      <c r="N5" s="691" t="s">
        <v>516</v>
      </c>
      <c r="O5" s="691"/>
      <c r="P5" s="691"/>
      <c r="Q5" s="691"/>
      <c r="R5" s="691"/>
      <c r="S5" s="691"/>
      <c r="T5" s="267"/>
    </row>
    <row r="6" spans="1:20" ht="15" customHeight="1">
      <c r="A6" s="267"/>
      <c r="B6" s="688" t="s">
        <v>1202</v>
      </c>
      <c r="C6" s="688"/>
      <c r="D6" s="687"/>
      <c r="E6" s="689">
        <v>12000</v>
      </c>
      <c r="F6" s="689"/>
      <c r="G6" s="267"/>
      <c r="H6" s="692" t="s">
        <v>1203</v>
      </c>
      <c r="I6" s="693">
        <v>135096</v>
      </c>
      <c r="J6" s="693">
        <v>223912</v>
      </c>
      <c r="K6" s="693">
        <v>394390</v>
      </c>
      <c r="L6" s="693">
        <v>890000</v>
      </c>
      <c r="M6" s="693">
        <v>1485000</v>
      </c>
      <c r="N6" s="693">
        <v>1912500</v>
      </c>
      <c r="O6" s="693"/>
      <c r="P6" s="693"/>
      <c r="Q6" s="693"/>
      <c r="R6" s="693"/>
      <c r="S6" s="693"/>
      <c r="T6" s="267"/>
    </row>
    <row r="7" spans="1:20" ht="15" customHeight="1">
      <c r="A7" s="267"/>
      <c r="B7" s="462" t="s">
        <v>1204</v>
      </c>
      <c r="C7" s="462"/>
      <c r="D7" s="462"/>
      <c r="E7" s="694">
        <v>0</v>
      </c>
      <c r="F7" s="689"/>
      <c r="G7" s="267"/>
      <c r="H7" s="201" t="s">
        <v>662</v>
      </c>
      <c r="I7" s="693">
        <v>-19303</v>
      </c>
      <c r="J7" s="693">
        <v>-21025</v>
      </c>
      <c r="K7" s="693">
        <v>40600</v>
      </c>
      <c r="L7" s="693">
        <v>229884</v>
      </c>
      <c r="M7" s="693">
        <v>436642</v>
      </c>
      <c r="N7" s="693">
        <v>630162</v>
      </c>
      <c r="O7" s="693"/>
      <c r="P7" s="693"/>
      <c r="Q7" s="693"/>
      <c r="R7" s="693"/>
      <c r="S7" s="693"/>
      <c r="T7" s="267"/>
    </row>
    <row r="8" spans="1:20" ht="15" customHeight="1">
      <c r="A8" s="267"/>
      <c r="B8" s="462" t="s">
        <v>1205</v>
      </c>
      <c r="C8" s="462"/>
      <c r="D8" s="462"/>
      <c r="E8" s="694">
        <v>0</v>
      </c>
      <c r="F8" s="689"/>
      <c r="G8" s="267"/>
      <c r="H8" s="201" t="s">
        <v>664</v>
      </c>
      <c r="I8" s="693">
        <v>-1016</v>
      </c>
      <c r="J8" s="693">
        <v>8430</v>
      </c>
      <c r="K8" s="693">
        <v>34911</v>
      </c>
      <c r="L8" s="693">
        <v>160053.168630145</v>
      </c>
      <c r="M8" s="693">
        <v>308607.288730692</v>
      </c>
      <c r="N8" s="693">
        <v>446271.70751016401</v>
      </c>
      <c r="O8" s="693"/>
      <c r="P8" s="693"/>
      <c r="Q8" s="693"/>
      <c r="R8" s="693"/>
      <c r="S8" s="693"/>
      <c r="T8" s="267"/>
    </row>
    <row r="9" spans="1:20" ht="15" customHeight="1">
      <c r="A9" s="267"/>
      <c r="B9" s="462" t="s">
        <v>1206</v>
      </c>
      <c r="C9" s="462"/>
      <c r="D9" s="462"/>
      <c r="E9" s="694">
        <v>0</v>
      </c>
      <c r="F9" s="689"/>
      <c r="G9" s="267"/>
      <c r="H9" s="201" t="s">
        <v>1207</v>
      </c>
      <c r="I9" s="693" t="s">
        <v>592</v>
      </c>
      <c r="J9" s="693" t="s">
        <v>592</v>
      </c>
      <c r="K9" s="693">
        <v>0</v>
      </c>
      <c r="L9" s="693">
        <v>0</v>
      </c>
      <c r="M9" s="693">
        <v>0</v>
      </c>
      <c r="N9" s="693">
        <v>0</v>
      </c>
      <c r="O9" s="693"/>
      <c r="P9" s="693"/>
      <c r="Q9" s="693"/>
      <c r="R9" s="693"/>
      <c r="S9" s="693"/>
      <c r="T9" s="267"/>
    </row>
    <row r="10" spans="1:20" ht="15" customHeight="1">
      <c r="A10" s="267"/>
      <c r="B10" s="462"/>
      <c r="C10" s="462"/>
      <c r="D10" s="462"/>
      <c r="E10" s="694" t="s">
        <v>1208</v>
      </c>
      <c r="F10" s="689"/>
      <c r="G10" s="267"/>
      <c r="H10" s="692" t="s">
        <v>892</v>
      </c>
      <c r="I10" s="695">
        <v>-8.7919695396330901E-3</v>
      </c>
      <c r="J10" s="695">
        <v>6.7989353980159706E-2</v>
      </c>
      <c r="K10" s="695">
        <v>0.12151325086494399</v>
      </c>
      <c r="L10" s="695">
        <v>0.35777650478533002</v>
      </c>
      <c r="M10" s="695">
        <v>0.40823097195604102</v>
      </c>
      <c r="N10" s="695">
        <v>0.37120198423079198</v>
      </c>
      <c r="O10" s="695"/>
      <c r="P10" s="695"/>
      <c r="Q10" s="695"/>
      <c r="R10" s="695"/>
      <c r="S10" s="695"/>
      <c r="T10" s="267"/>
    </row>
    <row r="11" spans="1:20" ht="15" customHeight="1">
      <c r="A11" s="267"/>
      <c r="B11" s="696"/>
      <c r="C11" s="696"/>
      <c r="D11" s="462"/>
      <c r="E11" s="694" t="s">
        <v>1208</v>
      </c>
      <c r="F11" s="689"/>
      <c r="G11" s="267"/>
      <c r="H11" s="692" t="s">
        <v>910</v>
      </c>
      <c r="I11" s="695">
        <v>-4.26516827119603E-2</v>
      </c>
      <c r="J11" s="695">
        <v>-4.5620239980905697E-2</v>
      </c>
      <c r="K11" s="695">
        <v>4.3282013231929803E-2</v>
      </c>
      <c r="L11" s="695">
        <v>0.20891016770419299</v>
      </c>
      <c r="M11" s="695">
        <v>0.27051547460409803</v>
      </c>
      <c r="N11" s="695">
        <v>0.28204203922044802</v>
      </c>
      <c r="O11" s="695"/>
      <c r="P11" s="695"/>
      <c r="Q11" s="695"/>
      <c r="R11" s="695"/>
      <c r="S11" s="695"/>
      <c r="T11" s="267"/>
    </row>
    <row r="12" spans="1:20" ht="15" customHeight="1">
      <c r="A12" s="267"/>
      <c r="B12" s="696"/>
      <c r="C12" s="696"/>
      <c r="D12" s="462"/>
      <c r="E12" s="694" t="s">
        <v>1208</v>
      </c>
      <c r="F12" s="689"/>
      <c r="G12" s="267"/>
      <c r="H12" s="692"/>
      <c r="I12" s="695"/>
      <c r="J12" s="695"/>
      <c r="K12" s="695"/>
      <c r="L12" s="695"/>
      <c r="M12" s="695"/>
      <c r="N12" s="695"/>
      <c r="O12" s="695"/>
      <c r="P12" s="695"/>
      <c r="Q12" s="695"/>
      <c r="R12" s="695"/>
      <c r="S12" s="695"/>
      <c r="T12" s="267"/>
    </row>
    <row r="13" spans="1:20" ht="15" customHeight="1">
      <c r="A13" s="267"/>
      <c r="B13" s="696"/>
      <c r="C13" s="696"/>
      <c r="D13" s="462"/>
      <c r="E13" s="694" t="s">
        <v>1208</v>
      </c>
      <c r="F13" s="689"/>
      <c r="G13" s="267"/>
      <c r="H13" s="692"/>
      <c r="I13" s="697"/>
      <c r="J13" s="697"/>
      <c r="K13" s="697"/>
      <c r="L13" s="697"/>
      <c r="M13" s="697"/>
      <c r="N13" s="697"/>
      <c r="O13" s="697"/>
      <c r="P13" s="697"/>
      <c r="Q13" s="697"/>
      <c r="R13" s="697"/>
      <c r="S13" s="697"/>
      <c r="T13" s="267"/>
    </row>
    <row r="14" spans="1:20" ht="15" customHeight="1">
      <c r="A14" s="267"/>
      <c r="B14" s="696"/>
      <c r="C14" s="696"/>
      <c r="D14" s="462"/>
      <c r="E14" s="694" t="s">
        <v>1208</v>
      </c>
      <c r="F14" s="689"/>
      <c r="G14" s="267"/>
      <c r="H14" s="692"/>
      <c r="I14" s="697"/>
      <c r="J14" s="697"/>
      <c r="K14" s="697"/>
      <c r="L14" s="697"/>
      <c r="M14" s="697"/>
      <c r="N14" s="697"/>
      <c r="O14" s="697"/>
      <c r="P14" s="697"/>
      <c r="Q14" s="697"/>
      <c r="R14" s="697"/>
      <c r="S14" s="697"/>
      <c r="T14" s="267"/>
    </row>
    <row r="15" spans="1:20" ht="15" customHeight="1">
      <c r="A15" s="267"/>
      <c r="E15" s="300"/>
      <c r="F15" s="689"/>
      <c r="G15" s="267"/>
      <c r="H15" s="692"/>
      <c r="I15" s="697"/>
      <c r="J15" s="697"/>
      <c r="K15" s="697"/>
      <c r="L15" s="697"/>
      <c r="M15" s="697"/>
      <c r="N15" s="697"/>
      <c r="O15" s="697"/>
      <c r="P15" s="697"/>
      <c r="Q15" s="697"/>
      <c r="R15" s="697"/>
      <c r="S15" s="697"/>
      <c r="T15" s="267"/>
    </row>
    <row r="16" spans="1:20" ht="23.25" customHeight="1">
      <c r="A16" s="267"/>
      <c r="B16" s="927" t="s">
        <v>1209</v>
      </c>
      <c r="C16" s="927"/>
      <c r="D16" s="698"/>
      <c r="E16" s="685">
        <v>1070402.3751602301</v>
      </c>
      <c r="F16" s="689"/>
      <c r="G16" s="267"/>
      <c r="H16" s="692"/>
      <c r="I16" s="697"/>
      <c r="J16" s="697"/>
      <c r="K16" s="697"/>
      <c r="L16" s="697"/>
      <c r="M16" s="697"/>
      <c r="N16" s="697"/>
      <c r="O16" s="697"/>
      <c r="P16" s="697"/>
      <c r="Q16" s="697"/>
      <c r="R16" s="697"/>
      <c r="S16" s="697"/>
      <c r="T16" s="267"/>
    </row>
    <row r="17" spans="1:20" ht="15.75" customHeight="1">
      <c r="A17" s="267"/>
      <c r="B17" s="696" t="s">
        <v>729</v>
      </c>
      <c r="C17" s="696"/>
      <c r="D17" s="687"/>
      <c r="E17" s="689">
        <v>1070402.3751602301</v>
      </c>
      <c r="F17" s="699">
        <v>1</v>
      </c>
      <c r="G17" s="267"/>
      <c r="H17" s="700" t="s">
        <v>1210</v>
      </c>
      <c r="I17" s="700"/>
      <c r="J17" s="687"/>
      <c r="K17" s="687"/>
      <c r="L17" s="687"/>
      <c r="M17" s="687"/>
      <c r="N17" s="687"/>
      <c r="O17" s="687"/>
      <c r="P17" s="687"/>
      <c r="Q17" s="687"/>
      <c r="R17" s="687"/>
      <c r="S17" s="687"/>
      <c r="T17" s="267"/>
    </row>
    <row r="18" spans="1:20" ht="16">
      <c r="B18" s="696" t="s">
        <v>1211</v>
      </c>
      <c r="C18" s="696"/>
      <c r="D18" s="687"/>
      <c r="E18" s="689">
        <v>0</v>
      </c>
      <c r="F18" s="699">
        <v>0</v>
      </c>
      <c r="G18" s="267"/>
      <c r="H18" s="690" t="s">
        <v>513</v>
      </c>
      <c r="I18" s="691">
        <v>2019</v>
      </c>
      <c r="J18" s="691">
        <v>2020</v>
      </c>
      <c r="K18" s="691">
        <v>2021</v>
      </c>
      <c r="L18" s="691" t="s">
        <v>514</v>
      </c>
      <c r="M18" s="691" t="s">
        <v>515</v>
      </c>
      <c r="N18" s="691" t="s">
        <v>516</v>
      </c>
      <c r="O18" s="691"/>
      <c r="P18" s="691"/>
      <c r="Q18" s="691"/>
      <c r="R18" s="691"/>
      <c r="S18" s="691"/>
      <c r="T18" s="267"/>
    </row>
    <row r="19" spans="1:20" ht="14">
      <c r="B19" s="696" t="s">
        <v>1212</v>
      </c>
      <c r="C19" s="696"/>
      <c r="D19" s="687"/>
      <c r="E19" s="689">
        <v>0</v>
      </c>
      <c r="F19" s="699">
        <v>0</v>
      </c>
      <c r="G19" s="267"/>
      <c r="H19" s="692" t="s">
        <v>1194</v>
      </c>
      <c r="I19" s="695">
        <v>0.39797016042280497</v>
      </c>
      <c r="J19" s="695">
        <v>0.221843423971084</v>
      </c>
      <c r="K19" s="695">
        <v>4.4598439651216203E-2</v>
      </c>
      <c r="L19" s="695">
        <v>2.60436754322604E-2</v>
      </c>
      <c r="M19" s="695">
        <v>1.65988664287057E-2</v>
      </c>
      <c r="N19" s="695">
        <v>1.5482651369351201E-2</v>
      </c>
      <c r="O19" s="695"/>
      <c r="P19" s="695"/>
      <c r="Q19" s="695"/>
      <c r="R19" s="695"/>
      <c r="S19" s="695"/>
      <c r="T19" s="267"/>
    </row>
    <row r="20" spans="1:20" ht="15" customHeight="1">
      <c r="B20" s="696" t="s">
        <v>1213</v>
      </c>
      <c r="C20" s="696"/>
      <c r="D20" s="687"/>
      <c r="E20" s="689">
        <v>0</v>
      </c>
      <c r="F20" s="699">
        <v>0</v>
      </c>
      <c r="G20" s="267"/>
      <c r="H20" s="692" t="s">
        <v>992</v>
      </c>
      <c r="I20" s="701">
        <v>-2.2685391937948101</v>
      </c>
      <c r="J20" s="701">
        <v>-3.8927976300685101</v>
      </c>
      <c r="K20" s="701">
        <v>8.3556287301914001</v>
      </c>
      <c r="L20" s="701">
        <v>30.6878349766613</v>
      </c>
      <c r="M20" s="701">
        <v>53.423961552615403</v>
      </c>
      <c r="N20" s="701">
        <v>59.308670703833997</v>
      </c>
      <c r="O20" s="701"/>
      <c r="P20" s="701"/>
      <c r="Q20" s="701"/>
      <c r="R20" s="701"/>
      <c r="S20" s="701"/>
      <c r="T20" s="267"/>
    </row>
    <row r="21" spans="1:20" ht="15" customHeight="1">
      <c r="B21" s="696" t="s">
        <v>1214</v>
      </c>
      <c r="C21" s="696"/>
      <c r="D21" s="687"/>
      <c r="E21" s="689">
        <v>0</v>
      </c>
      <c r="F21" s="699">
        <v>0</v>
      </c>
      <c r="G21" s="267"/>
      <c r="H21" s="692" t="s">
        <v>1047</v>
      </c>
      <c r="I21" s="701">
        <v>3.9958374257518399</v>
      </c>
      <c r="J21" s="701">
        <v>6.72410252197486</v>
      </c>
      <c r="K21" s="701">
        <v>1.99785222579165</v>
      </c>
      <c r="L21" s="701">
        <v>9.9839563748661694E-2</v>
      </c>
      <c r="M21" s="701" t="s">
        <v>956</v>
      </c>
      <c r="N21" s="701" t="s">
        <v>956</v>
      </c>
      <c r="O21" s="701"/>
      <c r="P21" s="701"/>
      <c r="Q21" s="701"/>
      <c r="R21" s="701"/>
      <c r="S21" s="701"/>
      <c r="T21" s="267"/>
    </row>
    <row r="22" spans="1:20" ht="15" customHeight="1">
      <c r="B22" s="696" t="s">
        <v>384</v>
      </c>
      <c r="E22" s="689">
        <v>0</v>
      </c>
      <c r="F22" s="699">
        <v>0</v>
      </c>
      <c r="G22" s="267"/>
      <c r="H22" s="692" t="s">
        <v>1128</v>
      </c>
      <c r="I22" s="701">
        <v>0.73931291104188301</v>
      </c>
      <c r="J22" s="701">
        <v>1.32030808936205</v>
      </c>
      <c r="K22" s="701">
        <v>0.75762090065506005</v>
      </c>
      <c r="L22" s="701">
        <v>6.4193408488423698E-2</v>
      </c>
      <c r="M22" s="701" t="s">
        <v>956</v>
      </c>
      <c r="N22" s="701" t="s">
        <v>956</v>
      </c>
      <c r="O22" s="701"/>
      <c r="P22" s="701"/>
      <c r="Q22" s="701"/>
      <c r="R22" s="701"/>
      <c r="S22" s="701"/>
      <c r="T22" s="267"/>
    </row>
    <row r="23" spans="1:20" ht="15" customHeight="1">
      <c r="B23" s="921"/>
      <c r="C23" s="921"/>
      <c r="D23" s="687"/>
      <c r="E23" s="689"/>
      <c r="F23" s="699"/>
      <c r="G23" s="267"/>
      <c r="H23" s="692" t="s">
        <v>1067</v>
      </c>
      <c r="I23" s="695" t="s">
        <v>592</v>
      </c>
      <c r="J23" s="695">
        <v>0.73111311586694805</v>
      </c>
      <c r="K23" s="695">
        <v>0.55190547427673098</v>
      </c>
      <c r="L23" s="695">
        <v>3.2266576493575901E-2</v>
      </c>
      <c r="M23" s="695">
        <v>-0.225498458407554</v>
      </c>
      <c r="N23" s="695">
        <v>-0.356996858578423</v>
      </c>
      <c r="O23" s="695"/>
      <c r="P23" s="695"/>
      <c r="Q23" s="695"/>
      <c r="R23" s="695"/>
      <c r="S23" s="695"/>
      <c r="T23" s="267"/>
    </row>
    <row r="24" spans="1:20" ht="15" customHeight="1">
      <c r="B24" s="921" t="s">
        <v>1215</v>
      </c>
      <c r="C24" s="921"/>
      <c r="D24" s="702"/>
      <c r="E24" s="702">
        <v>6.7997261303637</v>
      </c>
      <c r="F24" s="689"/>
      <c r="G24" s="703"/>
      <c r="H24" s="201" t="s">
        <v>1216</v>
      </c>
      <c r="I24" s="704" t="s">
        <v>592</v>
      </c>
      <c r="J24" s="704">
        <v>-118783.532682462</v>
      </c>
      <c r="K24" s="704">
        <v>-142656.636699683</v>
      </c>
      <c r="L24" s="704">
        <v>194641.94229057201</v>
      </c>
      <c r="M24" s="704">
        <v>369794.05708380899</v>
      </c>
      <c r="N24" s="704">
        <v>355966.37578585098</v>
      </c>
      <c r="O24" s="704"/>
      <c r="P24" s="704"/>
      <c r="Q24" s="704"/>
      <c r="R24" s="704"/>
      <c r="S24" s="704"/>
      <c r="T24" s="267"/>
    </row>
    <row r="25" spans="1:20" ht="15" customHeight="1">
      <c r="B25" s="921" t="s">
        <v>1217</v>
      </c>
      <c r="C25" s="921"/>
      <c r="D25" s="705"/>
      <c r="E25" s="702">
        <v>2.46452828042522</v>
      </c>
      <c r="F25" s="689"/>
      <c r="G25" s="703"/>
      <c r="H25" s="201" t="s">
        <v>1195</v>
      </c>
      <c r="I25" s="706" t="s">
        <v>592</v>
      </c>
      <c r="J25" s="706" t="s">
        <v>592</v>
      </c>
      <c r="K25" s="706" t="s">
        <v>592</v>
      </c>
      <c r="L25" s="706">
        <v>3.9663935885572701</v>
      </c>
      <c r="M25" s="706">
        <v>7.3947150708203999</v>
      </c>
      <c r="N25" s="706">
        <v>6.7997261303637</v>
      </c>
      <c r="O25" s="706"/>
      <c r="P25" s="706"/>
      <c r="Q25" s="706"/>
      <c r="R25" s="706"/>
      <c r="S25" s="706"/>
      <c r="T25" s="267"/>
    </row>
    <row r="26" spans="1:20" ht="15" customHeight="1">
      <c r="B26" s="925" t="s">
        <v>1218</v>
      </c>
      <c r="C26" s="925"/>
      <c r="D26" s="705"/>
      <c r="E26" s="702" t="s">
        <v>1219</v>
      </c>
      <c r="F26" s="689"/>
      <c r="G26" s="267"/>
      <c r="H26" s="692" t="s">
        <v>1220</v>
      </c>
      <c r="I26" s="706" t="s">
        <v>592</v>
      </c>
      <c r="J26" s="706" t="s">
        <v>592</v>
      </c>
      <c r="K26" s="706" t="s">
        <v>592</v>
      </c>
      <c r="L26" s="706">
        <v>5.4078060882768497</v>
      </c>
      <c r="M26" s="706">
        <v>15.9341956547424</v>
      </c>
      <c r="N26" s="706">
        <v>28.088134141077301</v>
      </c>
      <c r="O26" s="706" t="s">
        <v>592</v>
      </c>
      <c r="P26" s="706" t="s">
        <v>592</v>
      </c>
      <c r="Q26" s="706" t="s">
        <v>592</v>
      </c>
      <c r="R26" s="706" t="s">
        <v>592</v>
      </c>
      <c r="S26" s="706" t="s">
        <v>592</v>
      </c>
      <c r="T26" s="267"/>
    </row>
    <row r="27" spans="1:20" ht="14">
      <c r="B27" s="267"/>
      <c r="C27" s="267"/>
      <c r="D27" s="267"/>
      <c r="E27" s="267"/>
      <c r="F27" s="267"/>
      <c r="G27" s="267"/>
      <c r="H27" s="201" t="s">
        <v>1221</v>
      </c>
      <c r="I27" s="707" t="s">
        <v>592</v>
      </c>
      <c r="J27" s="707" t="s">
        <v>592</v>
      </c>
      <c r="K27" s="707" t="s">
        <v>592</v>
      </c>
      <c r="L27" s="707">
        <v>178660.73992944101</v>
      </c>
      <c r="M27" s="707">
        <v>489652.164490127</v>
      </c>
      <c r="N27" s="707">
        <v>764183.36323153297</v>
      </c>
      <c r="O27" s="707"/>
      <c r="P27" s="707"/>
      <c r="Q27" s="707"/>
      <c r="R27" s="707"/>
      <c r="S27" s="707"/>
      <c r="T27" s="267"/>
    </row>
    <row r="28" spans="1:20" ht="14">
      <c r="B28" s="925" t="s">
        <v>1222</v>
      </c>
      <c r="C28" s="925"/>
      <c r="D28" s="267"/>
      <c r="E28" s="267"/>
      <c r="F28" s="267"/>
      <c r="G28" s="267"/>
      <c r="H28" s="201" t="s">
        <v>1223</v>
      </c>
      <c r="I28" s="706" t="s">
        <v>592</v>
      </c>
      <c r="J28" s="706" t="s">
        <v>592</v>
      </c>
      <c r="K28" s="706" t="s">
        <v>592</v>
      </c>
      <c r="L28" s="706">
        <v>3.9083065506297499</v>
      </c>
      <c r="M28" s="706">
        <v>3.8146535887766402</v>
      </c>
      <c r="N28" s="706">
        <v>2.46452828042522</v>
      </c>
      <c r="O28" s="706"/>
      <c r="P28" s="706"/>
      <c r="Q28" s="706"/>
      <c r="R28" s="706"/>
      <c r="S28" s="706"/>
      <c r="T28" s="267"/>
    </row>
    <row r="29" spans="1:20" ht="12.75" customHeight="1">
      <c r="B29" s="922" t="s">
        <v>1224</v>
      </c>
      <c r="C29" s="922"/>
      <c r="D29" s="922"/>
      <c r="E29" s="922"/>
      <c r="F29" s="922"/>
      <c r="H29" s="201" t="s">
        <v>1196</v>
      </c>
      <c r="I29" s="708" t="s">
        <v>592</v>
      </c>
      <c r="J29" s="708" t="s">
        <v>592</v>
      </c>
      <c r="K29" s="708" t="s">
        <v>592</v>
      </c>
      <c r="L29" s="708">
        <v>8.9449995379192695E-2</v>
      </c>
      <c r="M29" s="708">
        <v>9.0450000000000003E-2</v>
      </c>
      <c r="N29" s="708">
        <v>9.0450000000000003E-2</v>
      </c>
      <c r="O29" s="708"/>
      <c r="P29" s="708"/>
      <c r="Q29" s="708"/>
      <c r="R29" s="708"/>
      <c r="S29" s="708"/>
    </row>
    <row r="30" spans="1:20">
      <c r="B30" s="922"/>
      <c r="C30" s="922"/>
      <c r="D30" s="922"/>
      <c r="E30" s="922"/>
      <c r="F30" s="922"/>
    </row>
    <row r="31" spans="1:20" ht="14">
      <c r="H31" s="234" t="s">
        <v>1225</v>
      </c>
      <c r="I31" s="709">
        <v>178660.73992944101</v>
      </c>
      <c r="J31" s="709">
        <v>489652.164490127</v>
      </c>
      <c r="K31" s="709">
        <v>764183.36323153297</v>
      </c>
      <c r="L31" s="709">
        <v>731150.360822852</v>
      </c>
      <c r="M31" s="709">
        <v>731150.360822852</v>
      </c>
      <c r="N31" s="709">
        <v>731150.360822852</v>
      </c>
      <c r="O31" s="709">
        <v>731150.360822852</v>
      </c>
      <c r="P31" s="709">
        <v>731150.360822852</v>
      </c>
    </row>
    <row r="32" spans="1:20" ht="14">
      <c r="B32" s="921" t="s">
        <v>1226</v>
      </c>
      <c r="C32" s="921"/>
      <c r="H32" s="234" t="s">
        <v>1195</v>
      </c>
      <c r="I32" s="710">
        <v>3.9663935885572701</v>
      </c>
      <c r="J32" s="710">
        <v>7.3947150708203999</v>
      </c>
      <c r="K32" s="710">
        <v>6.7997261303637</v>
      </c>
      <c r="L32" s="710">
        <v>0</v>
      </c>
      <c r="M32" s="710">
        <v>0</v>
      </c>
      <c r="N32" s="710">
        <v>0</v>
      </c>
      <c r="O32" s="710">
        <v>0</v>
      </c>
      <c r="P32" s="710">
        <v>0</v>
      </c>
    </row>
    <row r="33" spans="2:16" ht="12.75" customHeight="1">
      <c r="B33" s="922" t="s">
        <v>1227</v>
      </c>
      <c r="C33" s="922"/>
      <c r="D33" s="922"/>
      <c r="E33" s="922"/>
      <c r="F33" s="922"/>
      <c r="H33" s="234" t="s">
        <v>1223</v>
      </c>
      <c r="I33" s="710">
        <v>3.9083065506297499</v>
      </c>
      <c r="J33" s="710">
        <v>3.8146535887766402</v>
      </c>
      <c r="K33" s="710">
        <v>2.46452828042522</v>
      </c>
      <c r="L33" s="710">
        <v>0</v>
      </c>
      <c r="M33" s="710">
        <v>0</v>
      </c>
      <c r="N33" s="710">
        <v>0</v>
      </c>
      <c r="O33" s="710">
        <v>0</v>
      </c>
      <c r="P33" s="710">
        <v>0</v>
      </c>
    </row>
    <row r="34" spans="2:16" ht="14">
      <c r="B34" s="922"/>
      <c r="C34" s="922"/>
      <c r="D34" s="922"/>
      <c r="E34" s="922"/>
      <c r="F34" s="922"/>
      <c r="H34" s="234" t="s">
        <v>1220</v>
      </c>
      <c r="I34" s="120">
        <v>5.4078060882768497</v>
      </c>
      <c r="J34" s="120">
        <v>15.9341956547424</v>
      </c>
      <c r="K34" s="120">
        <v>28.088134141077301</v>
      </c>
      <c r="L34" s="120">
        <v>0</v>
      </c>
      <c r="M34" s="120">
        <v>0</v>
      </c>
      <c r="N34" s="120">
        <v>0</v>
      </c>
      <c r="O34" s="120">
        <v>0</v>
      </c>
      <c r="P34" s="120">
        <v>0</v>
      </c>
    </row>
    <row r="35" spans="2:16">
      <c r="B35" s="711"/>
      <c r="C35" s="711"/>
      <c r="D35" s="711"/>
      <c r="E35" s="711"/>
      <c r="F35" s="711"/>
    </row>
    <row r="36" spans="2:16" ht="23.25" customHeight="1">
      <c r="B36" s="923" t="s">
        <v>1228</v>
      </c>
      <c r="C36" s="923"/>
      <c r="E36" s="924" t="s">
        <v>1229</v>
      </c>
      <c r="F36" s="924"/>
      <c r="G36" s="924"/>
      <c r="H36" s="924"/>
      <c r="I36" s="924"/>
      <c r="J36" s="924"/>
    </row>
    <row r="37" spans="2:16">
      <c r="E37" s="924"/>
      <c r="F37" s="924"/>
      <c r="G37" s="924"/>
      <c r="H37" s="924"/>
      <c r="I37" s="924"/>
      <c r="J37" s="924"/>
    </row>
    <row r="38" spans="2:16" ht="20" customHeight="1">
      <c r="B38" s="470" t="s">
        <v>1230</v>
      </c>
      <c r="C38" s="712">
        <v>764183.36323153297</v>
      </c>
      <c r="E38" s="924"/>
      <c r="F38" s="924"/>
      <c r="G38" s="924"/>
      <c r="H38" s="924"/>
      <c r="I38" s="924"/>
      <c r="J38" s="924"/>
    </row>
    <row r="39" spans="2:16" ht="20" customHeight="1">
      <c r="B39" s="470" t="s">
        <v>1231</v>
      </c>
      <c r="C39" s="713" t="s">
        <v>592</v>
      </c>
      <c r="E39" s="924"/>
      <c r="F39" s="924"/>
      <c r="G39" s="924"/>
      <c r="H39" s="924"/>
      <c r="I39" s="924"/>
      <c r="J39" s="924"/>
    </row>
    <row r="49" spans="13:21">
      <c r="P49" s="293"/>
      <c r="Q49" s="293"/>
      <c r="R49" s="293"/>
      <c r="S49" s="293"/>
      <c r="T49" s="293"/>
      <c r="U49" s="293"/>
    </row>
    <row r="50" spans="13:21">
      <c r="M50" s="918"/>
      <c r="N50" s="918"/>
      <c r="O50" s="918"/>
    </row>
    <row r="51" spans="13:21" ht="26.25" customHeight="1">
      <c r="M51" s="918"/>
      <c r="N51" s="918"/>
      <c r="O51" s="918"/>
    </row>
    <row r="52" spans="13:21" ht="17.25" customHeight="1"/>
    <row r="53" spans="13:21" ht="13.5" customHeight="1"/>
    <row r="55" spans="13:21" ht="15" customHeight="1"/>
    <row r="56" spans="13:21" ht="15" customHeight="1"/>
    <row r="57" spans="13:21" ht="13.5" customHeight="1"/>
    <row r="58" spans="13:21" ht="13.5" customHeight="1"/>
    <row r="59" spans="13:21" ht="13.5" customHeight="1"/>
    <row r="60" spans="13:21" ht="13.5" customHeight="1"/>
    <row r="61" spans="13:21" ht="14.25" customHeight="1"/>
    <row r="62" spans="13:21" ht="13.5" customHeight="1"/>
    <row r="76" spans="2:10">
      <c r="B76" s="714"/>
      <c r="C76" s="715"/>
      <c r="D76" s="715"/>
      <c r="E76" s="715"/>
      <c r="F76" s="715"/>
      <c r="G76" s="715"/>
      <c r="H76" s="715"/>
      <c r="I76" s="715"/>
      <c r="J76" s="715"/>
    </row>
    <row r="79" spans="2:10" ht="12.75" customHeight="1">
      <c r="E79" s="919"/>
      <c r="F79" s="919"/>
      <c r="G79" s="919"/>
      <c r="H79" s="919"/>
      <c r="I79" s="919"/>
      <c r="J79" s="919"/>
    </row>
    <row r="80" spans="2:10" ht="12.75" customHeight="1">
      <c r="E80" s="919"/>
      <c r="F80" s="919"/>
      <c r="G80" s="919"/>
      <c r="H80" s="919"/>
      <c r="I80" s="919"/>
      <c r="J80" s="919"/>
    </row>
    <row r="81" spans="2:10">
      <c r="B81" s="716"/>
      <c r="E81" s="919"/>
      <c r="F81" s="919"/>
      <c r="G81" s="919"/>
      <c r="H81" s="919"/>
      <c r="I81" s="919"/>
      <c r="J81" s="919"/>
    </row>
    <row r="82" spans="2:10">
      <c r="B82" s="716"/>
      <c r="E82" s="919"/>
      <c r="F82" s="919"/>
      <c r="G82" s="919"/>
      <c r="H82" s="919"/>
      <c r="I82" s="919"/>
      <c r="J82" s="919"/>
    </row>
    <row r="83" spans="2:10">
      <c r="B83" s="716"/>
      <c r="E83" s="919"/>
      <c r="F83" s="919"/>
      <c r="G83" s="919"/>
      <c r="H83" s="919"/>
      <c r="I83" s="919"/>
      <c r="J83" s="717"/>
    </row>
    <row r="90" spans="2:10" ht="22.5" customHeight="1"/>
    <row r="91" spans="2:10" ht="21.75" customHeight="1"/>
    <row r="93" spans="2:10" ht="28.5" customHeight="1"/>
    <row r="105" spans="2:10" ht="21">
      <c r="B105" s="700" t="s">
        <v>1220</v>
      </c>
    </row>
    <row r="106" spans="2:10" ht="16">
      <c r="B106" s="690" t="s">
        <v>513</v>
      </c>
      <c r="C106" s="718" t="s">
        <v>514</v>
      </c>
      <c r="D106" s="718" t="s">
        <v>515</v>
      </c>
      <c r="E106" s="718" t="s">
        <v>516</v>
      </c>
      <c r="F106" s="718"/>
      <c r="G106" s="718"/>
      <c r="H106" s="718"/>
      <c r="I106" s="718"/>
      <c r="J106" s="718"/>
    </row>
    <row r="107" spans="2:10" ht="14">
      <c r="B107" s="692" t="s">
        <v>1195</v>
      </c>
      <c r="C107" s="719">
        <v>5.4078060882768497</v>
      </c>
      <c r="D107" s="719">
        <v>15.9341956547424</v>
      </c>
      <c r="E107" s="719">
        <v>28.088134141077301</v>
      </c>
      <c r="F107" s="719"/>
      <c r="G107" s="719"/>
      <c r="H107" s="719"/>
      <c r="I107" s="719"/>
      <c r="J107" s="719"/>
    </row>
    <row r="110" spans="2:10" ht="12.75" customHeight="1">
      <c r="B110" s="920" t="s">
        <v>1232</v>
      </c>
      <c r="C110" s="920"/>
      <c r="D110" s="920"/>
      <c r="E110" s="920"/>
      <c r="F110" s="920"/>
      <c r="G110" s="920"/>
      <c r="H110" s="920"/>
      <c r="I110" s="920"/>
      <c r="J110" s="920"/>
    </row>
    <row r="111" spans="2:10">
      <c r="B111" s="920"/>
      <c r="C111" s="920"/>
      <c r="D111" s="920"/>
      <c r="E111" s="920"/>
      <c r="F111" s="920"/>
      <c r="G111" s="920"/>
      <c r="H111" s="920"/>
      <c r="I111" s="920"/>
      <c r="J111" s="920"/>
    </row>
    <row r="112" spans="2:10">
      <c r="B112" s="920"/>
      <c r="C112" s="920"/>
      <c r="D112" s="920"/>
      <c r="E112" s="920"/>
      <c r="F112" s="920"/>
      <c r="G112" s="920"/>
      <c r="H112" s="920"/>
      <c r="I112" s="920"/>
      <c r="J112" s="920"/>
    </row>
  </sheetData>
  <mergeCells count="19">
    <mergeCell ref="F2:H2"/>
    <mergeCell ref="B4:C4"/>
    <mergeCell ref="H4:I4"/>
    <mergeCell ref="B16:C16"/>
    <mergeCell ref="B23:C23"/>
    <mergeCell ref="B24:C24"/>
    <mergeCell ref="B25:C25"/>
    <mergeCell ref="B26:C26"/>
    <mergeCell ref="B28:C28"/>
    <mergeCell ref="B29:F30"/>
    <mergeCell ref="M51:O51"/>
    <mergeCell ref="E79:J82"/>
    <mergeCell ref="E83:I83"/>
    <mergeCell ref="B110:J112"/>
    <mergeCell ref="B32:C32"/>
    <mergeCell ref="B33:F34"/>
    <mergeCell ref="B36:C36"/>
    <mergeCell ref="E36:J39"/>
    <mergeCell ref="M50:O50"/>
  </mergeCells>
  <conditionalFormatting sqref="E24:E25">
    <cfRule type="cellIs" dxfId="29" priority="2" operator="lessThan">
      <formula>1</formula>
    </cfRule>
  </conditionalFormatting>
  <conditionalFormatting sqref="C38">
    <cfRule type="cellIs" dxfId="28" priority="3" operator="lessThan">
      <formula>0</formula>
    </cfRule>
  </conditionalFormatting>
  <conditionalFormatting sqref="I21:S22">
    <cfRule type="expression" dxfId="27" priority="4">
      <formula>IF(AND(ISNUMBER(I21),I21&gt;3),1,falsol)</formula>
    </cfRule>
  </conditionalFormatting>
  <conditionalFormatting sqref="I23:S23">
    <cfRule type="expression" dxfId="26" priority="5">
      <formula>IF(AND(ISNUMBER(I23),I23&gt;0.3),1,0)</formula>
    </cfRule>
  </conditionalFormatting>
  <conditionalFormatting sqref="I7:S16 I24:S24">
    <cfRule type="cellIs" dxfId="25" priority="6" operator="lessThan">
      <formula>0</formula>
    </cfRule>
  </conditionalFormatting>
  <conditionalFormatting sqref="C106:H106 I5:J5 I18:J18 I106:J106 K5:S5 K18:S18">
    <cfRule type="expression" dxfId="24" priority="7">
      <formula>LEN(TRIM(C106))=0</formula>
    </cfRule>
  </conditionalFormatting>
  <conditionalFormatting sqref="C107:H107 I25:J29 I107:J107 K25:S29">
    <cfRule type="cellIs" dxfId="23" priority="8" operator="lessThan">
      <formula>1.2</formula>
    </cfRule>
  </conditionalFormatting>
  <pageMargins left="0.7" right="0.7" top="0.75" bottom="0.75" header="0.51180555555555496" footer="0.51180555555555496"/>
  <pageSetup paperSize="9" firstPageNumber="0" orientation="landscape"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MK321"/>
  <sheetViews>
    <sheetView showGridLines="0" topLeftCell="A250" zoomScale="85" zoomScaleNormal="85" workbookViewId="0">
      <selection activeCell="B278" sqref="B278"/>
    </sheetView>
  </sheetViews>
  <sheetFormatPr baseColWidth="10" defaultColWidth="8.83203125" defaultRowHeight="15"/>
  <cols>
    <col min="1" max="1" width="3.6640625" style="33" customWidth="1"/>
    <col min="2" max="2" width="75.33203125" style="33" customWidth="1"/>
    <col min="3" max="7" width="21.6640625" style="33" customWidth="1"/>
    <col min="8" max="8" width="4.6640625" style="33" customWidth="1"/>
    <col min="9" max="9" width="9.1640625" style="33" customWidth="1"/>
    <col min="10" max="13" width="18.6640625" style="33" customWidth="1"/>
    <col min="14" max="14" width="12.33203125" style="33" customWidth="1"/>
    <col min="15" max="1025" width="9.1640625" style="33" customWidth="1"/>
  </cols>
  <sheetData>
    <row r="1" spans="1:16" ht="142.5" customHeight="1">
      <c r="A1" s="34"/>
      <c r="B1" s="35" t="s">
        <v>44</v>
      </c>
      <c r="C1" s="34"/>
      <c r="D1" s="34"/>
      <c r="H1" s="36"/>
    </row>
    <row r="2" spans="1:16" ht="75" customHeight="1">
      <c r="A2" s="34"/>
      <c r="B2" s="37" t="s">
        <v>45</v>
      </c>
      <c r="G2" s="38"/>
      <c r="H2" s="39"/>
      <c r="I2" s="39"/>
      <c r="J2" s="39"/>
      <c r="K2" s="39"/>
      <c r="L2" s="39"/>
      <c r="M2" s="39"/>
      <c r="N2" s="39"/>
      <c r="O2" s="39"/>
      <c r="P2" s="39"/>
    </row>
    <row r="3" spans="1:16" ht="24">
      <c r="A3" s="34"/>
      <c r="B3" s="40" t="s">
        <v>46</v>
      </c>
      <c r="C3" s="41">
        <v>2019</v>
      </c>
      <c r="D3" s="41">
        <v>2020</v>
      </c>
      <c r="E3" s="41">
        <v>2021</v>
      </c>
    </row>
    <row r="4" spans="1:16" ht="12" customHeight="1">
      <c r="A4" s="34"/>
      <c r="B4" s="40"/>
      <c r="C4" s="42"/>
      <c r="D4" s="42"/>
      <c r="E4" s="42"/>
    </row>
    <row r="5" spans="1:16" ht="15" customHeight="1">
      <c r="A5" s="34"/>
      <c r="B5" s="43" t="s">
        <v>47</v>
      </c>
      <c r="C5" s="44">
        <v>0</v>
      </c>
      <c r="D5" s="44">
        <v>0</v>
      </c>
      <c r="E5" s="44">
        <v>0</v>
      </c>
    </row>
    <row r="6" spans="1:16">
      <c r="A6" s="34"/>
      <c r="B6" s="45"/>
      <c r="C6" s="46"/>
      <c r="D6" s="46"/>
      <c r="E6" s="46"/>
    </row>
    <row r="7" spans="1:16" ht="15" customHeight="1">
      <c r="A7" s="34"/>
      <c r="B7" s="47" t="s">
        <v>48</v>
      </c>
      <c r="C7" s="46"/>
      <c r="D7" s="46"/>
      <c r="E7" s="46"/>
    </row>
    <row r="8" spans="1:16">
      <c r="A8" s="34"/>
      <c r="B8" s="48" t="s">
        <v>49</v>
      </c>
      <c r="C8" s="46"/>
      <c r="D8" s="46"/>
      <c r="E8" s="46"/>
    </row>
    <row r="9" spans="1:16" ht="15" customHeight="1">
      <c r="A9" s="34"/>
      <c r="B9" s="49" t="s">
        <v>50</v>
      </c>
      <c r="C9" s="44">
        <v>5375</v>
      </c>
      <c r="D9" s="44">
        <v>3875</v>
      </c>
      <c r="E9" s="44">
        <v>7111</v>
      </c>
    </row>
    <row r="10" spans="1:16" ht="15" customHeight="1">
      <c r="A10" s="34"/>
      <c r="B10" s="49" t="s">
        <v>51</v>
      </c>
      <c r="C10" s="44">
        <v>94523</v>
      </c>
      <c r="D10" s="44">
        <v>81350</v>
      </c>
      <c r="E10" s="44">
        <v>138237</v>
      </c>
    </row>
    <row r="11" spans="1:16" ht="15" customHeight="1">
      <c r="A11" s="34"/>
      <c r="B11" s="49" t="s">
        <v>52</v>
      </c>
      <c r="C11" s="44">
        <v>946</v>
      </c>
      <c r="D11" s="44">
        <v>320</v>
      </c>
      <c r="E11" s="44">
        <v>0</v>
      </c>
    </row>
    <row r="12" spans="1:16" ht="15" customHeight="1">
      <c r="A12" s="34"/>
      <c r="B12" s="49" t="s">
        <v>53</v>
      </c>
      <c r="C12" s="44">
        <v>0</v>
      </c>
      <c r="D12" s="44">
        <v>0</v>
      </c>
      <c r="E12" s="44">
        <v>0</v>
      </c>
    </row>
    <row r="13" spans="1:16" ht="15" customHeight="1">
      <c r="A13" s="34"/>
      <c r="B13" s="49" t="s">
        <v>54</v>
      </c>
      <c r="C13" s="44">
        <v>0</v>
      </c>
      <c r="D13" s="44">
        <v>0</v>
      </c>
      <c r="E13" s="44">
        <v>0</v>
      </c>
    </row>
    <row r="14" spans="1:16" ht="15" customHeight="1">
      <c r="A14" s="34"/>
      <c r="B14" s="49"/>
      <c r="C14" s="44"/>
      <c r="D14" s="44"/>
      <c r="E14" s="44"/>
    </row>
    <row r="15" spans="1:16" ht="15" customHeight="1">
      <c r="A15" s="34"/>
      <c r="B15" s="49" t="s">
        <v>55</v>
      </c>
      <c r="C15" s="44">
        <v>0</v>
      </c>
      <c r="D15" s="44">
        <v>0</v>
      </c>
      <c r="E15" s="44">
        <v>0</v>
      </c>
    </row>
    <row r="16" spans="1:16" ht="15" customHeight="1">
      <c r="A16" s="34"/>
      <c r="B16" s="49" t="s">
        <v>56</v>
      </c>
      <c r="C16" s="44">
        <v>0</v>
      </c>
      <c r="D16" s="44">
        <v>0</v>
      </c>
      <c r="E16" s="44">
        <v>0</v>
      </c>
    </row>
    <row r="17" spans="1:5" ht="20" customHeight="1">
      <c r="A17" s="34"/>
      <c r="B17" s="50" t="s">
        <v>57</v>
      </c>
      <c r="C17" s="51">
        <v>100844</v>
      </c>
      <c r="D17" s="51">
        <v>85545</v>
      </c>
      <c r="E17" s="51">
        <v>145348</v>
      </c>
    </row>
    <row r="18" spans="1:5" ht="15" customHeight="1">
      <c r="A18" s="34"/>
      <c r="B18" s="50"/>
      <c r="C18" s="51"/>
      <c r="D18" s="51"/>
      <c r="E18" s="51"/>
    </row>
    <row r="19" spans="1:5" ht="15" customHeight="1">
      <c r="A19" s="34"/>
      <c r="B19" s="48" t="s">
        <v>58</v>
      </c>
      <c r="C19" s="46"/>
      <c r="D19" s="46"/>
      <c r="E19" s="46"/>
    </row>
    <row r="20" spans="1:5" ht="15" customHeight="1">
      <c r="A20" s="34"/>
      <c r="B20" s="49" t="s">
        <v>59</v>
      </c>
      <c r="C20" s="44">
        <v>0</v>
      </c>
      <c r="D20" s="44">
        <v>0</v>
      </c>
      <c r="E20" s="44">
        <v>0</v>
      </c>
    </row>
    <row r="21" spans="1:5" ht="15" customHeight="1">
      <c r="A21" s="34"/>
      <c r="B21" s="49" t="s">
        <v>60</v>
      </c>
      <c r="C21" s="44">
        <v>0</v>
      </c>
      <c r="D21" s="44">
        <v>18172</v>
      </c>
      <c r="E21" s="44">
        <v>14926</v>
      </c>
    </row>
    <row r="22" spans="1:5" ht="15" customHeight="1">
      <c r="A22" s="34"/>
      <c r="B22" s="49" t="s">
        <v>61</v>
      </c>
      <c r="C22" s="44">
        <v>0</v>
      </c>
      <c r="D22" s="44">
        <v>0</v>
      </c>
      <c r="E22" s="44">
        <v>3983</v>
      </c>
    </row>
    <row r="23" spans="1:5" ht="15" customHeight="1">
      <c r="A23" s="34"/>
      <c r="B23" s="49" t="s">
        <v>62</v>
      </c>
      <c r="C23" s="44">
        <v>10354</v>
      </c>
      <c r="D23" s="44">
        <v>6819</v>
      </c>
      <c r="E23" s="44">
        <v>21997</v>
      </c>
    </row>
    <row r="24" spans="1:5" ht="15" customHeight="1">
      <c r="A24" s="34"/>
      <c r="B24" s="49" t="s">
        <v>63</v>
      </c>
      <c r="C24" s="44">
        <v>0</v>
      </c>
      <c r="D24" s="44">
        <v>0</v>
      </c>
      <c r="E24" s="44">
        <v>0</v>
      </c>
    </row>
    <row r="25" spans="1:5" ht="20" customHeight="1">
      <c r="A25" s="34"/>
      <c r="B25" s="50" t="s">
        <v>64</v>
      </c>
      <c r="C25" s="51">
        <v>10354</v>
      </c>
      <c r="D25" s="51">
        <v>24991</v>
      </c>
      <c r="E25" s="51">
        <v>40906</v>
      </c>
    </row>
    <row r="26" spans="1:5" ht="15" customHeight="1">
      <c r="A26" s="34"/>
      <c r="B26" s="50"/>
      <c r="C26" s="51"/>
      <c r="D26" s="51"/>
      <c r="E26" s="51"/>
    </row>
    <row r="27" spans="1:5" ht="15" customHeight="1">
      <c r="A27" s="34"/>
      <c r="B27" s="48" t="s">
        <v>65</v>
      </c>
      <c r="C27" s="46"/>
      <c r="D27" s="46"/>
      <c r="E27" s="46"/>
    </row>
    <row r="28" spans="1:5" ht="15" customHeight="1">
      <c r="A28" s="34"/>
      <c r="B28" s="49" t="s">
        <v>66</v>
      </c>
      <c r="C28" s="46"/>
      <c r="D28" s="46"/>
      <c r="E28" s="46"/>
    </row>
    <row r="29" spans="1:5" ht="15" customHeight="1">
      <c r="A29" s="34"/>
      <c r="B29" s="49" t="s">
        <v>67</v>
      </c>
      <c r="C29" s="44">
        <v>0</v>
      </c>
      <c r="D29" s="44">
        <v>0</v>
      </c>
      <c r="E29" s="44">
        <v>0</v>
      </c>
    </row>
    <row r="30" spans="1:5" ht="15" customHeight="1">
      <c r="A30" s="34"/>
      <c r="B30" s="49" t="s">
        <v>68</v>
      </c>
      <c r="C30" s="44">
        <v>0</v>
      </c>
      <c r="D30" s="44">
        <v>0</v>
      </c>
      <c r="E30" s="44">
        <v>0</v>
      </c>
    </row>
    <row r="31" spans="1:5" ht="15" customHeight="1">
      <c r="A31" s="34"/>
      <c r="B31" s="49" t="s">
        <v>69</v>
      </c>
      <c r="C31" s="44">
        <v>0</v>
      </c>
      <c r="D31" s="44">
        <v>0</v>
      </c>
      <c r="E31" s="44">
        <v>0</v>
      </c>
    </row>
    <row r="32" spans="1:5" ht="15" customHeight="1">
      <c r="A32" s="34"/>
      <c r="B32" s="49" t="s">
        <v>70</v>
      </c>
      <c r="C32" s="44">
        <v>0</v>
      </c>
      <c r="D32" s="44">
        <v>0</v>
      </c>
      <c r="E32" s="44">
        <v>0</v>
      </c>
    </row>
    <row r="33" spans="1:5" ht="15" customHeight="1">
      <c r="A33" s="34"/>
      <c r="B33" s="49" t="s">
        <v>71</v>
      </c>
      <c r="C33" s="44">
        <v>500</v>
      </c>
      <c r="D33" s="44">
        <v>500</v>
      </c>
      <c r="E33" s="44">
        <v>49965</v>
      </c>
    </row>
    <row r="34" spans="1:5">
      <c r="A34" s="34"/>
      <c r="B34" s="20" t="s">
        <v>72</v>
      </c>
      <c r="C34" s="51">
        <v>500</v>
      </c>
      <c r="D34" s="51">
        <v>500</v>
      </c>
      <c r="E34" s="51">
        <v>49965</v>
      </c>
    </row>
    <row r="35" spans="1:5" ht="15" customHeight="1">
      <c r="A35" s="34"/>
      <c r="B35" s="50"/>
      <c r="C35" s="51"/>
      <c r="D35" s="51"/>
      <c r="E35" s="51"/>
    </row>
    <row r="36" spans="1:5" ht="15" customHeight="1">
      <c r="A36" s="34"/>
      <c r="B36" s="49" t="s">
        <v>73</v>
      </c>
      <c r="C36" s="46"/>
      <c r="D36" s="46"/>
      <c r="E36" s="46"/>
    </row>
    <row r="37" spans="1:5" ht="15" customHeight="1">
      <c r="A37" s="34"/>
      <c r="B37" s="49" t="s">
        <v>74</v>
      </c>
      <c r="C37" s="52">
        <v>0</v>
      </c>
      <c r="D37" s="52">
        <v>0</v>
      </c>
      <c r="E37" s="52">
        <v>0</v>
      </c>
    </row>
    <row r="38" spans="1:5" ht="15" customHeight="1">
      <c r="A38" s="34"/>
      <c r="B38" s="49" t="s">
        <v>75</v>
      </c>
      <c r="C38" s="44">
        <v>0</v>
      </c>
      <c r="D38" s="44">
        <v>0</v>
      </c>
      <c r="E38" s="44">
        <v>0</v>
      </c>
    </row>
    <row r="39" spans="1:5" ht="15" customHeight="1">
      <c r="A39" s="34"/>
      <c r="B39" s="49" t="s">
        <v>76</v>
      </c>
      <c r="C39" s="44">
        <v>0</v>
      </c>
      <c r="D39" s="44">
        <v>0</v>
      </c>
      <c r="E39" s="44">
        <v>0</v>
      </c>
    </row>
    <row r="40" spans="1:5" ht="15" customHeight="1">
      <c r="A40" s="34"/>
      <c r="B40" s="53"/>
      <c r="C40" s="54"/>
      <c r="D40" s="54"/>
      <c r="E40" s="54"/>
    </row>
    <row r="41" spans="1:5" ht="14.25" customHeight="1">
      <c r="A41" s="34"/>
      <c r="B41" s="49" t="s">
        <v>77</v>
      </c>
      <c r="C41" s="55">
        <v>0</v>
      </c>
      <c r="D41" s="55">
        <v>0</v>
      </c>
      <c r="E41" s="55">
        <v>0</v>
      </c>
    </row>
    <row r="42" spans="1:5" ht="15" customHeight="1">
      <c r="A42" s="34"/>
      <c r="B42" s="49" t="s">
        <v>78</v>
      </c>
      <c r="C42" s="44">
        <v>0</v>
      </c>
      <c r="D42" s="44">
        <v>0</v>
      </c>
      <c r="E42" s="44">
        <v>0</v>
      </c>
    </row>
    <row r="43" spans="1:5" ht="15" customHeight="1">
      <c r="A43" s="34"/>
      <c r="B43" s="49" t="s">
        <v>79</v>
      </c>
      <c r="C43" s="44">
        <v>0</v>
      </c>
      <c r="D43" s="44">
        <v>0</v>
      </c>
      <c r="E43" s="44">
        <v>0</v>
      </c>
    </row>
    <row r="44" spans="1:5" ht="15" customHeight="1">
      <c r="A44" s="34"/>
      <c r="B44" s="49"/>
      <c r="C44" s="54"/>
      <c r="D44" s="54"/>
      <c r="E44" s="54"/>
    </row>
    <row r="45" spans="1:5" ht="14.25" customHeight="1">
      <c r="A45" s="34"/>
      <c r="B45" s="49" t="s">
        <v>80</v>
      </c>
      <c r="C45" s="55">
        <v>0</v>
      </c>
      <c r="D45" s="55">
        <v>0</v>
      </c>
      <c r="E45" s="55">
        <v>0</v>
      </c>
    </row>
    <row r="46" spans="1:5" ht="14.25" customHeight="1">
      <c r="A46" s="34"/>
      <c r="B46" s="49" t="s">
        <v>81</v>
      </c>
      <c r="C46" s="44">
        <v>0</v>
      </c>
      <c r="D46" s="44">
        <v>0</v>
      </c>
      <c r="E46" s="44">
        <v>0</v>
      </c>
    </row>
    <row r="47" spans="1:5" ht="15" customHeight="1">
      <c r="A47" s="34"/>
      <c r="B47" s="49" t="s">
        <v>82</v>
      </c>
      <c r="C47" s="44">
        <v>0</v>
      </c>
      <c r="D47" s="44">
        <v>0</v>
      </c>
      <c r="E47" s="44">
        <v>0</v>
      </c>
    </row>
    <row r="48" spans="1:5" ht="15" customHeight="1">
      <c r="A48" s="34"/>
      <c r="B48" s="49"/>
      <c r="C48" s="54"/>
      <c r="D48" s="54"/>
      <c r="E48" s="54"/>
    </row>
    <row r="49" spans="1:5" ht="15" customHeight="1">
      <c r="A49" s="34"/>
      <c r="B49" s="49" t="s">
        <v>83</v>
      </c>
      <c r="C49" s="55">
        <v>0</v>
      </c>
      <c r="D49" s="55">
        <v>0</v>
      </c>
      <c r="E49" s="55">
        <v>0</v>
      </c>
    </row>
    <row r="50" spans="1:5" ht="15" customHeight="1">
      <c r="A50" s="34"/>
      <c r="B50" s="49" t="s">
        <v>84</v>
      </c>
      <c r="C50" s="44">
        <v>0</v>
      </c>
      <c r="D50" s="44">
        <v>0</v>
      </c>
      <c r="E50" s="44">
        <v>0</v>
      </c>
    </row>
    <row r="51" spans="1:5" ht="15" customHeight="1">
      <c r="A51" s="34"/>
      <c r="B51" s="49" t="s">
        <v>85</v>
      </c>
      <c r="C51" s="44">
        <v>0</v>
      </c>
      <c r="D51" s="44">
        <v>0</v>
      </c>
      <c r="E51" s="44">
        <v>0</v>
      </c>
    </row>
    <row r="52" spans="1:5" ht="15" customHeight="1">
      <c r="A52" s="34"/>
      <c r="B52" s="49"/>
      <c r="C52" s="54"/>
      <c r="D52" s="54"/>
      <c r="E52" s="54"/>
    </row>
    <row r="53" spans="1:5" ht="15" customHeight="1">
      <c r="A53" s="34"/>
      <c r="B53" s="49" t="s">
        <v>86</v>
      </c>
      <c r="C53" s="55">
        <v>0</v>
      </c>
      <c r="D53" s="55">
        <v>0</v>
      </c>
      <c r="E53" s="55">
        <v>0</v>
      </c>
    </row>
    <row r="54" spans="1:5" ht="15" customHeight="1">
      <c r="A54" s="34"/>
      <c r="B54" s="49" t="s">
        <v>87</v>
      </c>
      <c r="C54" s="44">
        <v>0</v>
      </c>
      <c r="D54" s="44">
        <v>0</v>
      </c>
      <c r="E54" s="44">
        <v>0</v>
      </c>
    </row>
    <row r="55" spans="1:5" ht="15" customHeight="1">
      <c r="A55" s="34"/>
      <c r="B55" s="49" t="s">
        <v>88</v>
      </c>
      <c r="C55" s="44">
        <v>0</v>
      </c>
      <c r="D55" s="44">
        <v>0</v>
      </c>
      <c r="E55" s="44">
        <v>0</v>
      </c>
    </row>
    <row r="56" spans="1:5" ht="20" customHeight="1">
      <c r="A56" s="34"/>
      <c r="B56" s="50" t="s">
        <v>89</v>
      </c>
      <c r="C56" s="51">
        <v>0</v>
      </c>
      <c r="D56" s="51">
        <v>0</v>
      </c>
      <c r="E56" s="51">
        <v>0</v>
      </c>
    </row>
    <row r="57" spans="1:5" ht="15" customHeight="1">
      <c r="A57" s="34"/>
      <c r="B57" s="45"/>
      <c r="C57" s="51"/>
      <c r="D57" s="51"/>
      <c r="E57" s="51"/>
    </row>
    <row r="58" spans="1:5" ht="15" customHeight="1">
      <c r="A58" s="34"/>
      <c r="B58" s="49" t="s">
        <v>90</v>
      </c>
      <c r="C58" s="44">
        <v>0</v>
      </c>
      <c r="D58" s="44">
        <v>0</v>
      </c>
      <c r="E58" s="44">
        <v>0</v>
      </c>
    </row>
    <row r="59" spans="1:5" ht="15" customHeight="1">
      <c r="A59" s="34"/>
      <c r="B59" s="49" t="s">
        <v>91</v>
      </c>
      <c r="C59" s="44"/>
      <c r="D59" s="44"/>
      <c r="E59" s="44"/>
    </row>
    <row r="60" spans="1:5" ht="15" customHeight="1">
      <c r="A60" s="34"/>
      <c r="B60" s="49" t="s">
        <v>92</v>
      </c>
      <c r="C60" s="44">
        <v>0</v>
      </c>
      <c r="D60" s="44">
        <v>0</v>
      </c>
      <c r="E60" s="44">
        <v>0</v>
      </c>
    </row>
    <row r="61" spans="1:5" ht="19.5" customHeight="1">
      <c r="A61" s="34"/>
      <c r="B61" s="50" t="s">
        <v>93</v>
      </c>
      <c r="C61" s="51">
        <v>500</v>
      </c>
      <c r="D61" s="51">
        <v>500</v>
      </c>
      <c r="E61" s="51">
        <v>49965</v>
      </c>
    </row>
    <row r="62" spans="1:5">
      <c r="A62" s="34"/>
      <c r="B62" s="45"/>
      <c r="C62" s="46"/>
      <c r="D62" s="46"/>
      <c r="E62" s="46"/>
    </row>
    <row r="63" spans="1:5" ht="20" customHeight="1">
      <c r="A63" s="34"/>
      <c r="B63" s="56" t="s">
        <v>94</v>
      </c>
      <c r="C63" s="57">
        <v>111698</v>
      </c>
      <c r="D63" s="57">
        <v>111036</v>
      </c>
      <c r="E63" s="57">
        <v>236219</v>
      </c>
    </row>
    <row r="64" spans="1:5">
      <c r="A64" s="34"/>
      <c r="B64" s="45"/>
      <c r="C64" s="46"/>
      <c r="D64" s="46"/>
      <c r="E64" s="46"/>
    </row>
    <row r="65" spans="1:5" ht="15" customHeight="1">
      <c r="A65" s="34"/>
      <c r="B65" s="43" t="s">
        <v>95</v>
      </c>
      <c r="C65" s="46"/>
      <c r="D65" s="46"/>
      <c r="E65" s="46"/>
    </row>
    <row r="66" spans="1:5" ht="15" customHeight="1">
      <c r="A66" s="34"/>
      <c r="B66" s="48" t="s">
        <v>96</v>
      </c>
      <c r="C66" s="46"/>
      <c r="D66" s="46"/>
      <c r="E66" s="46"/>
    </row>
    <row r="67" spans="1:5" ht="15" customHeight="1">
      <c r="A67" s="34"/>
      <c r="B67" s="49" t="s">
        <v>97</v>
      </c>
      <c r="C67" s="44">
        <v>18532</v>
      </c>
      <c r="D67" s="44">
        <v>37913</v>
      </c>
      <c r="E67" s="44">
        <v>65568</v>
      </c>
    </row>
    <row r="68" spans="1:5" ht="15" customHeight="1">
      <c r="A68" s="34"/>
      <c r="B68" s="49" t="s">
        <v>98</v>
      </c>
      <c r="C68" s="44">
        <v>41518</v>
      </c>
      <c r="D68" s="44">
        <v>28905</v>
      </c>
      <c r="E68" s="44">
        <v>39352</v>
      </c>
    </row>
    <row r="69" spans="1:5" ht="15" customHeight="1">
      <c r="A69" s="34"/>
      <c r="B69" s="49" t="s">
        <v>99</v>
      </c>
      <c r="C69" s="44">
        <v>0</v>
      </c>
      <c r="D69" s="44">
        <v>0</v>
      </c>
      <c r="E69" s="44">
        <v>0</v>
      </c>
    </row>
    <row r="70" spans="1:5" ht="15" customHeight="1">
      <c r="A70" s="34"/>
      <c r="B70" s="49" t="s">
        <v>100</v>
      </c>
      <c r="C70" s="44">
        <v>59464</v>
      </c>
      <c r="D70" s="44">
        <v>66234</v>
      </c>
      <c r="E70" s="44">
        <v>188950</v>
      </c>
    </row>
    <row r="71" spans="1:5" ht="15" customHeight="1">
      <c r="A71" s="34"/>
      <c r="B71" s="49" t="s">
        <v>101</v>
      </c>
      <c r="C71" s="44">
        <v>0</v>
      </c>
      <c r="D71" s="44">
        <v>0</v>
      </c>
      <c r="E71" s="44">
        <v>0</v>
      </c>
    </row>
    <row r="72" spans="1:5" ht="20" customHeight="1">
      <c r="A72" s="34"/>
      <c r="B72" s="58" t="s">
        <v>102</v>
      </c>
      <c r="C72" s="51">
        <v>119514</v>
      </c>
      <c r="D72" s="51">
        <v>133052</v>
      </c>
      <c r="E72" s="51">
        <v>293870</v>
      </c>
    </row>
    <row r="73" spans="1:5" ht="15" customHeight="1">
      <c r="A73" s="34"/>
      <c r="B73" s="59" t="s">
        <v>103</v>
      </c>
      <c r="C73" s="44">
        <v>0</v>
      </c>
      <c r="D73" s="44">
        <v>0</v>
      </c>
      <c r="E73" s="44">
        <v>0</v>
      </c>
    </row>
    <row r="74" spans="1:5" ht="15" customHeight="1">
      <c r="A74" s="34"/>
      <c r="B74" s="50"/>
      <c r="C74" s="51"/>
      <c r="D74" s="51"/>
      <c r="E74" s="51"/>
    </row>
    <row r="75" spans="1:5" ht="15" customHeight="1">
      <c r="A75" s="34"/>
      <c r="B75" s="48" t="s">
        <v>104</v>
      </c>
      <c r="C75" s="46"/>
      <c r="D75" s="46"/>
      <c r="E75" s="46"/>
    </row>
    <row r="76" spans="1:5" ht="15" customHeight="1">
      <c r="A76" s="34"/>
      <c r="B76" s="49" t="s">
        <v>105</v>
      </c>
      <c r="C76" s="46"/>
      <c r="D76" s="46"/>
      <c r="E76" s="46"/>
    </row>
    <row r="77" spans="1:5" ht="15" customHeight="1">
      <c r="A77" s="34"/>
      <c r="B77" s="49" t="s">
        <v>106</v>
      </c>
      <c r="C77" s="44">
        <v>35927</v>
      </c>
      <c r="D77" s="44">
        <v>96904</v>
      </c>
      <c r="E77" s="44">
        <v>278143</v>
      </c>
    </row>
    <row r="78" spans="1:5" ht="15" customHeight="1">
      <c r="A78" s="34"/>
      <c r="B78" s="49" t="s">
        <v>107</v>
      </c>
      <c r="C78" s="44">
        <v>0</v>
      </c>
      <c r="D78" s="44">
        <v>0</v>
      </c>
      <c r="E78" s="44">
        <v>0</v>
      </c>
    </row>
    <row r="79" spans="1:5" ht="20" customHeight="1">
      <c r="A79" s="34"/>
      <c r="B79" s="50" t="s">
        <v>108</v>
      </c>
      <c r="C79" s="60">
        <v>35927</v>
      </c>
      <c r="D79" s="60">
        <v>96904</v>
      </c>
      <c r="E79" s="60">
        <v>278143</v>
      </c>
    </row>
    <row r="80" spans="1:5" ht="15" customHeight="1">
      <c r="A80" s="34"/>
      <c r="B80" s="49" t="s">
        <v>109</v>
      </c>
      <c r="C80" s="52">
        <v>0</v>
      </c>
      <c r="D80" s="52">
        <v>0</v>
      </c>
      <c r="E80" s="52">
        <v>0</v>
      </c>
    </row>
    <row r="81" spans="1:5" ht="15" customHeight="1">
      <c r="A81" s="34"/>
      <c r="B81" s="49" t="s">
        <v>110</v>
      </c>
      <c r="C81" s="44">
        <v>0</v>
      </c>
      <c r="D81" s="44">
        <v>0</v>
      </c>
      <c r="E81" s="44">
        <v>0</v>
      </c>
    </row>
    <row r="82" spans="1:5" ht="15" customHeight="1">
      <c r="A82" s="34"/>
      <c r="B82" s="49" t="s">
        <v>111</v>
      </c>
      <c r="C82" s="44">
        <v>0</v>
      </c>
      <c r="D82" s="44">
        <v>0</v>
      </c>
      <c r="E82" s="44">
        <v>0</v>
      </c>
    </row>
    <row r="83" spans="1:5" ht="15" customHeight="1">
      <c r="A83" s="34"/>
      <c r="B83" s="49" t="s">
        <v>112</v>
      </c>
      <c r="C83" s="44">
        <v>0</v>
      </c>
      <c r="D83" s="44">
        <v>0</v>
      </c>
      <c r="E83" s="44">
        <v>0</v>
      </c>
    </row>
    <row r="84" spans="1:5" ht="15" customHeight="1">
      <c r="A84" s="34"/>
      <c r="B84" s="49" t="s">
        <v>113</v>
      </c>
      <c r="C84" s="52">
        <v>0</v>
      </c>
      <c r="D84" s="52">
        <v>0</v>
      </c>
      <c r="E84" s="52">
        <v>0</v>
      </c>
    </row>
    <row r="85" spans="1:5" ht="15" customHeight="1">
      <c r="A85" s="34"/>
      <c r="B85" s="49" t="s">
        <v>110</v>
      </c>
      <c r="C85" s="44">
        <v>0</v>
      </c>
      <c r="D85" s="44">
        <v>0</v>
      </c>
      <c r="E85" s="44">
        <v>0</v>
      </c>
    </row>
    <row r="86" spans="1:5" ht="15" customHeight="1">
      <c r="A86" s="34"/>
      <c r="B86" s="49" t="s">
        <v>111</v>
      </c>
      <c r="C86" s="44">
        <v>0</v>
      </c>
      <c r="D86" s="44">
        <v>0</v>
      </c>
      <c r="E86" s="44">
        <v>0</v>
      </c>
    </row>
    <row r="87" spans="1:5" ht="15" customHeight="1">
      <c r="A87" s="34"/>
      <c r="B87" s="49" t="s">
        <v>112</v>
      </c>
      <c r="C87" s="44">
        <v>0</v>
      </c>
      <c r="D87" s="44">
        <v>0</v>
      </c>
      <c r="E87" s="44">
        <v>0</v>
      </c>
    </row>
    <row r="88" spans="1:5" ht="15" customHeight="1">
      <c r="A88" s="34"/>
      <c r="B88" s="49" t="s">
        <v>114</v>
      </c>
      <c r="C88" s="52">
        <v>0</v>
      </c>
      <c r="D88" s="52">
        <v>0</v>
      </c>
      <c r="E88" s="52">
        <v>0</v>
      </c>
    </row>
    <row r="89" spans="1:5" ht="15" customHeight="1">
      <c r="A89" s="34"/>
      <c r="B89" s="49" t="s">
        <v>110</v>
      </c>
      <c r="C89" s="44">
        <v>0</v>
      </c>
      <c r="D89" s="44">
        <v>0</v>
      </c>
      <c r="E89" s="44">
        <v>0</v>
      </c>
    </row>
    <row r="90" spans="1:5" ht="15" customHeight="1">
      <c r="A90" s="34"/>
      <c r="B90" s="49" t="s">
        <v>111</v>
      </c>
      <c r="C90" s="44">
        <v>0</v>
      </c>
      <c r="D90" s="44">
        <v>0</v>
      </c>
      <c r="E90" s="44">
        <v>0</v>
      </c>
    </row>
    <row r="91" spans="1:5" ht="15" customHeight="1">
      <c r="A91" s="34"/>
      <c r="B91" s="49" t="s">
        <v>112</v>
      </c>
      <c r="C91" s="44">
        <v>0</v>
      </c>
      <c r="D91" s="44">
        <v>0</v>
      </c>
      <c r="E91" s="44">
        <v>0</v>
      </c>
    </row>
    <row r="92" spans="1:5" ht="15" customHeight="1">
      <c r="B92" s="49" t="s">
        <v>115</v>
      </c>
      <c r="C92" s="52">
        <v>0</v>
      </c>
      <c r="D92" s="52">
        <v>0</v>
      </c>
      <c r="E92" s="52">
        <v>0</v>
      </c>
    </row>
    <row r="93" spans="1:5" ht="15" customHeight="1">
      <c r="B93" s="49" t="s">
        <v>110</v>
      </c>
      <c r="C93" s="44">
        <v>0</v>
      </c>
      <c r="D93" s="44">
        <v>0</v>
      </c>
      <c r="E93" s="44">
        <v>0</v>
      </c>
    </row>
    <row r="94" spans="1:5" ht="15" customHeight="1">
      <c r="B94" s="49" t="s">
        <v>111</v>
      </c>
      <c r="C94" s="44">
        <v>0</v>
      </c>
      <c r="D94" s="44">
        <v>0</v>
      </c>
      <c r="E94" s="44">
        <v>0</v>
      </c>
    </row>
    <row r="95" spans="1:5" ht="15" customHeight="1">
      <c r="B95" s="49" t="s">
        <v>112</v>
      </c>
      <c r="C95" s="44">
        <v>0</v>
      </c>
      <c r="D95" s="44">
        <v>0</v>
      </c>
      <c r="E95" s="44">
        <v>0</v>
      </c>
    </row>
    <row r="96" spans="1:5" ht="15" customHeight="1">
      <c r="A96" s="34"/>
      <c r="B96" s="49" t="s">
        <v>116</v>
      </c>
      <c r="C96" s="52">
        <v>41880</v>
      </c>
      <c r="D96" s="52">
        <v>48433</v>
      </c>
      <c r="E96" s="52">
        <v>75785</v>
      </c>
    </row>
    <row r="97" spans="1:8" ht="15" customHeight="1">
      <c r="A97" s="34"/>
      <c r="B97" s="49" t="s">
        <v>106</v>
      </c>
      <c r="C97" s="44">
        <v>41880</v>
      </c>
      <c r="D97" s="44">
        <v>48433</v>
      </c>
      <c r="E97" s="44">
        <v>75785</v>
      </c>
    </row>
    <row r="98" spans="1:8" ht="15" customHeight="1">
      <c r="A98" s="34"/>
      <c r="B98" s="49" t="s">
        <v>107</v>
      </c>
      <c r="C98" s="44">
        <v>0</v>
      </c>
      <c r="D98" s="44">
        <v>0</v>
      </c>
      <c r="E98" s="44">
        <v>0</v>
      </c>
    </row>
    <row r="99" spans="1:8" ht="15" customHeight="1">
      <c r="A99" s="34"/>
      <c r="B99" s="49" t="s">
        <v>117</v>
      </c>
      <c r="C99" s="52">
        <v>0</v>
      </c>
      <c r="D99" s="52">
        <v>0</v>
      </c>
      <c r="E99" s="52">
        <v>0</v>
      </c>
    </row>
    <row r="100" spans="1:8" ht="15" customHeight="1">
      <c r="A100" s="34"/>
      <c r="B100" s="49" t="s">
        <v>106</v>
      </c>
      <c r="C100" s="44">
        <v>0</v>
      </c>
      <c r="D100" s="44">
        <v>0</v>
      </c>
      <c r="E100" s="44">
        <v>0</v>
      </c>
    </row>
    <row r="101" spans="1:8" ht="15" customHeight="1">
      <c r="A101" s="34"/>
      <c r="B101" s="49" t="s">
        <v>107</v>
      </c>
      <c r="C101" s="44">
        <v>0</v>
      </c>
      <c r="D101" s="44">
        <v>0</v>
      </c>
      <c r="E101" s="44">
        <v>0</v>
      </c>
    </row>
    <row r="102" spans="1:8" ht="15" customHeight="1">
      <c r="A102" s="34"/>
      <c r="B102" s="49" t="s">
        <v>118</v>
      </c>
      <c r="C102" s="52">
        <v>1585</v>
      </c>
      <c r="D102" s="52">
        <v>5723</v>
      </c>
      <c r="E102" s="52">
        <v>10964</v>
      </c>
    </row>
    <row r="103" spans="1:8" ht="15" customHeight="1">
      <c r="A103" s="34"/>
      <c r="B103" s="49" t="s">
        <v>106</v>
      </c>
      <c r="C103" s="44">
        <v>310</v>
      </c>
      <c r="D103" s="44">
        <v>4448</v>
      </c>
      <c r="E103" s="44">
        <v>9689</v>
      </c>
    </row>
    <row r="104" spans="1:8" ht="15" customHeight="1">
      <c r="A104" s="34"/>
      <c r="B104" s="49" t="s">
        <v>107</v>
      </c>
      <c r="C104" s="44">
        <v>1275</v>
      </c>
      <c r="D104" s="44">
        <v>1275</v>
      </c>
      <c r="E104" s="44">
        <v>1275</v>
      </c>
    </row>
    <row r="105" spans="1:8" ht="20" customHeight="1">
      <c r="A105" s="34"/>
      <c r="B105" s="50" t="s">
        <v>89</v>
      </c>
      <c r="C105" s="51">
        <v>79392</v>
      </c>
      <c r="D105" s="51">
        <v>151060</v>
      </c>
      <c r="E105" s="51">
        <v>364892</v>
      </c>
    </row>
    <row r="106" spans="1:8" ht="15" customHeight="1">
      <c r="A106" s="34"/>
      <c r="B106" s="50"/>
      <c r="C106" s="51"/>
      <c r="D106" s="51"/>
      <c r="E106" s="51"/>
      <c r="H106" s="36"/>
    </row>
    <row r="107" spans="1:8" ht="15" customHeight="1">
      <c r="A107" s="34"/>
      <c r="B107" s="48" t="s">
        <v>119</v>
      </c>
      <c r="C107" s="46"/>
      <c r="D107" s="46"/>
      <c r="E107" s="46"/>
      <c r="H107" s="36"/>
    </row>
    <row r="108" spans="1:8" ht="15" customHeight="1">
      <c r="A108" s="34"/>
      <c r="B108" s="49" t="s">
        <v>120</v>
      </c>
      <c r="C108" s="44">
        <v>0</v>
      </c>
      <c r="D108" s="44">
        <v>0</v>
      </c>
      <c r="E108" s="44">
        <v>0</v>
      </c>
      <c r="H108" s="36"/>
    </row>
    <row r="109" spans="1:8" ht="15" customHeight="1">
      <c r="A109" s="34"/>
      <c r="B109" s="49" t="s">
        <v>121</v>
      </c>
      <c r="C109" s="44">
        <v>0</v>
      </c>
      <c r="D109" s="44">
        <v>0</v>
      </c>
      <c r="E109" s="44">
        <v>0</v>
      </c>
      <c r="H109" s="36"/>
    </row>
    <row r="110" spans="1:8" ht="15" customHeight="1">
      <c r="A110" s="34"/>
      <c r="B110" s="49" t="s">
        <v>122</v>
      </c>
      <c r="C110" s="44">
        <v>0</v>
      </c>
      <c r="D110" s="44">
        <v>0</v>
      </c>
      <c r="E110" s="44">
        <v>0</v>
      </c>
      <c r="H110" s="36"/>
    </row>
    <row r="111" spans="1:8" ht="15" customHeight="1">
      <c r="A111" s="34"/>
      <c r="B111" s="49" t="s">
        <v>123</v>
      </c>
      <c r="C111" s="44">
        <v>0</v>
      </c>
      <c r="D111" s="44">
        <v>0</v>
      </c>
      <c r="E111" s="44">
        <v>0</v>
      </c>
      <c r="H111" s="36"/>
    </row>
    <row r="112" spans="1:8" ht="15" customHeight="1">
      <c r="A112" s="34"/>
      <c r="B112" s="49" t="s">
        <v>124</v>
      </c>
      <c r="C112" s="44">
        <v>0</v>
      </c>
      <c r="D112" s="44">
        <v>0</v>
      </c>
      <c r="E112" s="44">
        <v>0</v>
      </c>
      <c r="H112" s="36"/>
    </row>
    <row r="113" spans="1:8" ht="15" customHeight="1">
      <c r="A113" s="34"/>
      <c r="B113" s="49" t="s">
        <v>91</v>
      </c>
      <c r="C113" s="44"/>
      <c r="D113" s="44"/>
      <c r="E113" s="44"/>
      <c r="H113" s="36"/>
    </row>
    <row r="114" spans="1:8" ht="15" customHeight="1">
      <c r="A114" s="34"/>
      <c r="B114" s="49" t="s">
        <v>125</v>
      </c>
      <c r="C114" s="44">
        <v>0</v>
      </c>
      <c r="D114" s="44">
        <v>0</v>
      </c>
      <c r="E114" s="44">
        <v>0</v>
      </c>
      <c r="H114" s="36"/>
    </row>
    <row r="115" spans="1:8" ht="15" customHeight="1">
      <c r="A115" s="34"/>
      <c r="B115" s="49" t="s">
        <v>126</v>
      </c>
      <c r="C115" s="44">
        <v>0</v>
      </c>
      <c r="D115" s="44">
        <v>0</v>
      </c>
      <c r="E115" s="44">
        <v>0</v>
      </c>
      <c r="H115" s="36"/>
    </row>
    <row r="116" spans="1:8" ht="15" customHeight="1">
      <c r="A116" s="34"/>
      <c r="B116" s="49" t="s">
        <v>127</v>
      </c>
      <c r="C116" s="44">
        <v>0</v>
      </c>
      <c r="D116" s="44">
        <v>0</v>
      </c>
      <c r="E116" s="44">
        <v>0</v>
      </c>
      <c r="H116" s="36"/>
    </row>
    <row r="117" spans="1:8" ht="20" customHeight="1">
      <c r="A117" s="34"/>
      <c r="B117" s="50" t="s">
        <v>128</v>
      </c>
      <c r="C117" s="51">
        <v>0</v>
      </c>
      <c r="D117" s="51">
        <v>0</v>
      </c>
      <c r="E117" s="51">
        <v>0</v>
      </c>
      <c r="H117" s="36"/>
    </row>
    <row r="118" spans="1:8" ht="15" customHeight="1">
      <c r="A118" s="34"/>
      <c r="B118" s="49"/>
      <c r="C118" s="51"/>
      <c r="D118" s="51"/>
      <c r="E118" s="51"/>
      <c r="H118" s="36"/>
    </row>
    <row r="119" spans="1:8" ht="15" customHeight="1">
      <c r="A119" s="34"/>
      <c r="B119" s="48" t="s">
        <v>129</v>
      </c>
      <c r="C119" s="46"/>
      <c r="D119" s="46"/>
      <c r="E119" s="46"/>
      <c r="H119" s="36"/>
    </row>
    <row r="120" spans="1:8" ht="15" customHeight="1">
      <c r="A120" s="34"/>
      <c r="B120" s="49" t="s">
        <v>130</v>
      </c>
      <c r="C120" s="44">
        <v>103757</v>
      </c>
      <c r="D120" s="44">
        <v>32151</v>
      </c>
      <c r="E120" s="44">
        <v>8455</v>
      </c>
      <c r="H120" s="36"/>
    </row>
    <row r="121" spans="1:8" ht="15" customHeight="1">
      <c r="A121" s="34"/>
      <c r="B121" s="49" t="s">
        <v>131</v>
      </c>
      <c r="C121" s="44">
        <v>0</v>
      </c>
      <c r="D121" s="44">
        <v>0</v>
      </c>
      <c r="E121" s="44">
        <v>0</v>
      </c>
      <c r="H121" s="36"/>
    </row>
    <row r="122" spans="1:8" ht="15" customHeight="1">
      <c r="A122" s="34"/>
      <c r="B122" s="49" t="s">
        <v>132</v>
      </c>
      <c r="C122" s="44">
        <v>661</v>
      </c>
      <c r="D122" s="44">
        <v>1702</v>
      </c>
      <c r="E122" s="44">
        <v>5060</v>
      </c>
      <c r="H122" s="36"/>
    </row>
    <row r="123" spans="1:8" ht="20" customHeight="1">
      <c r="A123" s="34"/>
      <c r="B123" s="50" t="s">
        <v>133</v>
      </c>
      <c r="C123" s="51">
        <v>104418</v>
      </c>
      <c r="D123" s="51">
        <v>33853</v>
      </c>
      <c r="E123" s="51">
        <v>13515</v>
      </c>
      <c r="H123" s="36"/>
    </row>
    <row r="124" spans="1:8" ht="15" customHeight="1">
      <c r="A124" s="34"/>
      <c r="B124" s="45"/>
      <c r="C124" s="46"/>
      <c r="D124" s="46"/>
      <c r="E124" s="46"/>
      <c r="H124" s="36"/>
    </row>
    <row r="125" spans="1:8" ht="20" customHeight="1">
      <c r="A125" s="34"/>
      <c r="B125" s="56" t="s">
        <v>134</v>
      </c>
      <c r="C125" s="57">
        <v>303324</v>
      </c>
      <c r="D125" s="57">
        <v>317965</v>
      </c>
      <c r="E125" s="57">
        <v>672277</v>
      </c>
      <c r="H125" s="36"/>
    </row>
    <row r="126" spans="1:8">
      <c r="A126" s="34"/>
      <c r="B126" s="45"/>
      <c r="C126" s="46"/>
      <c r="D126" s="46"/>
      <c r="E126" s="46"/>
      <c r="H126" s="36"/>
    </row>
    <row r="127" spans="1:8" ht="15" customHeight="1">
      <c r="A127" s="34"/>
      <c r="B127" s="43" t="s">
        <v>135</v>
      </c>
      <c r="C127" s="44">
        <v>37551</v>
      </c>
      <c r="D127" s="44">
        <v>31869</v>
      </c>
      <c r="E127" s="44">
        <v>29538</v>
      </c>
      <c r="H127" s="36"/>
    </row>
    <row r="128" spans="1:8">
      <c r="A128" s="34"/>
      <c r="B128" s="45"/>
      <c r="C128" s="46"/>
      <c r="D128" s="46"/>
      <c r="E128" s="46"/>
      <c r="H128" s="36"/>
    </row>
    <row r="129" spans="1:8" ht="30" customHeight="1">
      <c r="A129" s="34"/>
      <c r="B129" s="61" t="s">
        <v>136</v>
      </c>
      <c r="C129" s="62">
        <v>452573</v>
      </c>
      <c r="D129" s="62">
        <v>460870</v>
      </c>
      <c r="E129" s="62">
        <v>938034</v>
      </c>
      <c r="H129" s="36"/>
    </row>
    <row r="130" spans="1:8">
      <c r="A130" s="34"/>
      <c r="B130" s="45"/>
      <c r="C130" s="46"/>
      <c r="D130" s="46"/>
      <c r="E130" s="46"/>
      <c r="H130" s="36"/>
    </row>
    <row r="131" spans="1:8" ht="20">
      <c r="A131" s="34"/>
      <c r="B131" s="40" t="s">
        <v>137</v>
      </c>
      <c r="C131" s="42">
        <v>2019</v>
      </c>
      <c r="D131" s="42">
        <v>2020</v>
      </c>
      <c r="E131" s="42">
        <v>2021</v>
      </c>
      <c r="H131" s="36"/>
    </row>
    <row r="132" spans="1:8" ht="15" customHeight="1">
      <c r="A132" s="34"/>
      <c r="B132" s="45"/>
      <c r="C132" s="46"/>
      <c r="D132" s="46"/>
      <c r="E132" s="46"/>
      <c r="H132" s="36"/>
    </row>
    <row r="133" spans="1:8" ht="20" customHeight="1">
      <c r="A133" s="34"/>
      <c r="B133" s="43" t="s">
        <v>138</v>
      </c>
      <c r="C133" s="46"/>
      <c r="D133" s="46"/>
      <c r="E133" s="46"/>
      <c r="H133" s="36"/>
    </row>
    <row r="134" spans="1:8" ht="15" customHeight="1">
      <c r="A134" s="34"/>
      <c r="B134" s="49" t="s">
        <v>139</v>
      </c>
      <c r="C134" s="44">
        <v>10254</v>
      </c>
      <c r="D134" s="44">
        <v>10254</v>
      </c>
      <c r="E134" s="44">
        <v>10682</v>
      </c>
      <c r="H134" s="36"/>
    </row>
    <row r="135" spans="1:8" ht="15" customHeight="1">
      <c r="A135" s="34"/>
      <c r="B135" s="49" t="s">
        <v>140</v>
      </c>
      <c r="C135" s="44">
        <v>63246</v>
      </c>
      <c r="D135" s="44">
        <v>63246</v>
      </c>
      <c r="E135" s="44">
        <v>191218</v>
      </c>
      <c r="H135" s="36"/>
    </row>
    <row r="136" spans="1:8" ht="15" customHeight="1">
      <c r="A136" s="34"/>
      <c r="B136" s="49" t="s">
        <v>141</v>
      </c>
      <c r="C136" s="44">
        <v>0</v>
      </c>
      <c r="D136" s="44">
        <v>0</v>
      </c>
      <c r="E136" s="44">
        <v>0</v>
      </c>
      <c r="H136" s="36"/>
    </row>
    <row r="137" spans="1:8" ht="15" customHeight="1">
      <c r="A137" s="34"/>
      <c r="B137" s="49" t="s">
        <v>142</v>
      </c>
      <c r="C137" s="44">
        <v>2000</v>
      </c>
      <c r="D137" s="44">
        <v>2000</v>
      </c>
      <c r="E137" s="44">
        <v>2051</v>
      </c>
      <c r="H137" s="36"/>
    </row>
    <row r="138" spans="1:8" ht="15" customHeight="1">
      <c r="A138" s="34"/>
      <c r="B138" s="49" t="s">
        <v>143</v>
      </c>
      <c r="C138" s="44">
        <v>0</v>
      </c>
      <c r="D138" s="44">
        <v>0</v>
      </c>
      <c r="E138" s="44">
        <v>0</v>
      </c>
      <c r="H138" s="36"/>
    </row>
    <row r="139" spans="1:8" ht="15" customHeight="1">
      <c r="A139" s="34"/>
      <c r="B139" s="49" t="s">
        <v>144</v>
      </c>
      <c r="C139" s="44"/>
      <c r="D139" s="44"/>
      <c r="E139" s="44"/>
      <c r="H139" s="36"/>
    </row>
    <row r="140" spans="1:8" ht="15.75" customHeight="1">
      <c r="A140" s="34"/>
      <c r="B140" s="49" t="s">
        <v>145</v>
      </c>
      <c r="C140" s="46"/>
      <c r="D140" s="46"/>
      <c r="E140" s="46"/>
      <c r="H140" s="36"/>
    </row>
    <row r="141" spans="1:8">
      <c r="A141" s="34"/>
      <c r="B141" s="49" t="s">
        <v>146</v>
      </c>
      <c r="C141" s="44">
        <v>41076</v>
      </c>
      <c r="D141" s="44">
        <v>40060</v>
      </c>
      <c r="E141" s="44">
        <v>48440</v>
      </c>
      <c r="H141" s="36"/>
    </row>
    <row r="142" spans="1:8" ht="15.75" customHeight="1">
      <c r="A142" s="34"/>
      <c r="B142" s="49" t="s">
        <v>147</v>
      </c>
      <c r="C142" s="44"/>
      <c r="D142" s="44"/>
      <c r="E142" s="44"/>
      <c r="H142" s="36"/>
    </row>
    <row r="143" spans="1:8" ht="15.75" customHeight="1">
      <c r="A143" s="34"/>
      <c r="B143" s="49" t="s">
        <v>148</v>
      </c>
      <c r="C143" s="44">
        <v>0</v>
      </c>
      <c r="D143" s="44">
        <v>0</v>
      </c>
      <c r="E143" s="44">
        <v>0</v>
      </c>
      <c r="H143" s="36"/>
    </row>
    <row r="144" spans="1:8" ht="15.75" customHeight="1">
      <c r="A144" s="34"/>
      <c r="B144" s="49" t="s">
        <v>149</v>
      </c>
      <c r="C144" s="44">
        <v>0</v>
      </c>
      <c r="D144" s="44">
        <v>0</v>
      </c>
      <c r="E144" s="44">
        <v>0</v>
      </c>
      <c r="H144" s="36"/>
    </row>
    <row r="145" spans="1:8" ht="15.75" customHeight="1">
      <c r="A145" s="34"/>
      <c r="B145" s="49" t="s">
        <v>150</v>
      </c>
      <c r="C145" s="44">
        <v>0</v>
      </c>
      <c r="D145" s="44">
        <v>0</v>
      </c>
      <c r="E145" s="44">
        <v>0</v>
      </c>
      <c r="H145" s="36"/>
    </row>
    <row r="146" spans="1:8" ht="15.75" customHeight="1">
      <c r="A146" s="34"/>
      <c r="B146" s="49" t="s">
        <v>151</v>
      </c>
      <c r="C146" s="44">
        <v>0</v>
      </c>
      <c r="D146" s="44">
        <v>0</v>
      </c>
      <c r="E146" s="44">
        <v>0</v>
      </c>
      <c r="H146" s="36"/>
    </row>
    <row r="147" spans="1:8" ht="15.75" customHeight="1">
      <c r="A147" s="34"/>
      <c r="B147" s="49" t="s">
        <v>152</v>
      </c>
      <c r="C147" s="44">
        <v>0</v>
      </c>
      <c r="D147" s="44">
        <v>0</v>
      </c>
      <c r="E147" s="44">
        <v>0</v>
      </c>
      <c r="H147" s="36"/>
    </row>
    <row r="148" spans="1:8" ht="15.75" customHeight="1">
      <c r="A148" s="34"/>
      <c r="B148" s="49" t="s">
        <v>153</v>
      </c>
      <c r="C148" s="44">
        <v>0</v>
      </c>
      <c r="D148" s="44">
        <v>0</v>
      </c>
      <c r="E148" s="44">
        <v>0</v>
      </c>
      <c r="H148" s="36"/>
    </row>
    <row r="149" spans="1:8" ht="15.75" customHeight="1">
      <c r="A149" s="34"/>
      <c r="B149" s="49" t="s">
        <v>154</v>
      </c>
      <c r="C149" s="44">
        <v>0</v>
      </c>
      <c r="D149" s="44">
        <v>0</v>
      </c>
      <c r="E149" s="44">
        <v>0</v>
      </c>
      <c r="H149" s="36"/>
    </row>
    <row r="150" spans="1:8" ht="15.75" customHeight="1">
      <c r="A150" s="34"/>
      <c r="B150" s="49" t="s">
        <v>155</v>
      </c>
      <c r="C150" s="44">
        <v>0</v>
      </c>
      <c r="D150" s="44">
        <v>0</v>
      </c>
      <c r="E150" s="44">
        <v>0</v>
      </c>
      <c r="H150" s="36"/>
    </row>
    <row r="151" spans="1:8" ht="15.75" customHeight="1">
      <c r="A151" s="34"/>
      <c r="B151" s="49" t="s">
        <v>156</v>
      </c>
      <c r="C151" s="44">
        <v>0</v>
      </c>
      <c r="D151" s="44">
        <v>0</v>
      </c>
      <c r="E151" s="44">
        <v>0</v>
      </c>
      <c r="H151" s="36"/>
    </row>
    <row r="152" spans="1:8" ht="15.75" customHeight="1">
      <c r="A152" s="34"/>
      <c r="B152" s="49" t="s">
        <v>157</v>
      </c>
      <c r="C152" s="44">
        <v>0</v>
      </c>
      <c r="D152" s="44">
        <v>0</v>
      </c>
      <c r="E152" s="44">
        <v>0</v>
      </c>
      <c r="H152" s="36"/>
    </row>
    <row r="153" spans="1:8" ht="15.75" customHeight="1">
      <c r="A153" s="34"/>
      <c r="B153" s="49"/>
      <c r="C153" s="44"/>
      <c r="D153" s="44"/>
      <c r="E153" s="44"/>
      <c r="H153" s="36"/>
    </row>
    <row r="154" spans="1:8" ht="15.75" customHeight="1">
      <c r="A154" s="34"/>
      <c r="B154" s="49"/>
      <c r="C154" s="44"/>
      <c r="D154" s="44"/>
      <c r="E154" s="44"/>
      <c r="H154" s="36"/>
    </row>
    <row r="155" spans="1:8" ht="15.75" customHeight="1">
      <c r="A155" s="34"/>
      <c r="B155" s="49"/>
      <c r="C155" s="44"/>
      <c r="D155" s="44"/>
      <c r="E155" s="44"/>
      <c r="H155" s="36"/>
    </row>
    <row r="156" spans="1:8" ht="15.75" customHeight="1">
      <c r="A156" s="34"/>
      <c r="B156" s="49"/>
      <c r="C156" s="44"/>
      <c r="D156" s="44"/>
      <c r="E156" s="44"/>
      <c r="H156" s="36"/>
    </row>
    <row r="157" spans="1:8" ht="15.75" customHeight="1">
      <c r="A157" s="34"/>
      <c r="B157" s="49" t="s">
        <v>158</v>
      </c>
      <c r="C157" s="44">
        <v>0</v>
      </c>
      <c r="D157" s="44">
        <v>0</v>
      </c>
      <c r="E157" s="44">
        <v>0</v>
      </c>
      <c r="H157" s="36"/>
    </row>
    <row r="158" spans="1:8" ht="20" customHeight="1">
      <c r="A158" s="34"/>
      <c r="B158" s="59" t="s">
        <v>159</v>
      </c>
      <c r="C158" s="51">
        <v>41076</v>
      </c>
      <c r="D158" s="51">
        <v>40060</v>
      </c>
      <c r="E158" s="51">
        <v>48440</v>
      </c>
      <c r="H158" s="36"/>
    </row>
    <row r="159" spans="1:8">
      <c r="A159" s="34"/>
      <c r="B159" s="49" t="s">
        <v>160</v>
      </c>
      <c r="C159" s="44">
        <v>0</v>
      </c>
      <c r="D159" s="44">
        <v>0</v>
      </c>
      <c r="E159" s="44">
        <v>0</v>
      </c>
      <c r="H159" s="36"/>
    </row>
    <row r="160" spans="1:8" ht="15" customHeight="1">
      <c r="A160" s="34"/>
      <c r="B160" s="49" t="s">
        <v>161</v>
      </c>
      <c r="C160" s="44">
        <v>0</v>
      </c>
      <c r="D160" s="44">
        <v>0</v>
      </c>
      <c r="E160" s="44">
        <v>0</v>
      </c>
      <c r="H160" s="36"/>
    </row>
    <row r="161" spans="1:8" ht="15" customHeight="1">
      <c r="A161" s="34"/>
      <c r="B161" s="49" t="s">
        <v>162</v>
      </c>
      <c r="C161" s="44">
        <v>-1016</v>
      </c>
      <c r="D161" s="44">
        <v>8430</v>
      </c>
      <c r="E161" s="44">
        <v>34911</v>
      </c>
      <c r="H161" s="36"/>
    </row>
    <row r="162" spans="1:8" ht="15" customHeight="1">
      <c r="A162" s="34"/>
      <c r="B162" s="49" t="s">
        <v>163</v>
      </c>
      <c r="C162" s="44">
        <v>0</v>
      </c>
      <c r="D162" s="44">
        <v>0</v>
      </c>
      <c r="E162" s="44">
        <v>0</v>
      </c>
      <c r="H162" s="36"/>
    </row>
    <row r="163" spans="1:8" ht="15" customHeight="1">
      <c r="A163" s="34"/>
      <c r="B163" s="49" t="s">
        <v>164</v>
      </c>
      <c r="C163" s="44">
        <v>0</v>
      </c>
      <c r="D163" s="44">
        <v>0</v>
      </c>
      <c r="E163" s="44">
        <v>0</v>
      </c>
      <c r="H163" s="36"/>
    </row>
    <row r="164" spans="1:8" ht="20" customHeight="1">
      <c r="A164" s="34"/>
      <c r="B164" s="56" t="s">
        <v>165</v>
      </c>
      <c r="C164" s="57">
        <v>115560</v>
      </c>
      <c r="D164" s="57">
        <v>123990</v>
      </c>
      <c r="E164" s="57">
        <v>287302</v>
      </c>
      <c r="H164" s="36"/>
    </row>
    <row r="165" spans="1:8" ht="27.75" customHeight="1"/>
    <row r="166" spans="1:8" ht="15" customHeight="1">
      <c r="B166" s="63"/>
      <c r="C166" s="64"/>
      <c r="D166" s="64"/>
    </row>
    <row r="167" spans="1:8" ht="15" customHeight="1">
      <c r="B167" s="65"/>
      <c r="C167" s="23"/>
      <c r="D167" s="23"/>
      <c r="E167" s="23"/>
    </row>
    <row r="168" spans="1:8" ht="15" customHeight="1">
      <c r="B168" s="65"/>
      <c r="C168" s="23"/>
      <c r="D168" s="23"/>
      <c r="E168" s="23"/>
    </row>
    <row r="169" spans="1:8" ht="20" customHeight="1">
      <c r="B169" s="66"/>
      <c r="C169" s="67"/>
      <c r="D169" s="67"/>
      <c r="E169" s="67"/>
    </row>
    <row r="170" spans="1:8" ht="20" customHeight="1"/>
    <row r="171" spans="1:8" ht="20" customHeight="1">
      <c r="A171" s="34"/>
      <c r="B171" s="66"/>
      <c r="C171" s="67"/>
      <c r="D171" s="67"/>
      <c r="E171" s="67"/>
      <c r="H171" s="36"/>
    </row>
    <row r="172" spans="1:8" ht="42.75" customHeight="1">
      <c r="A172" s="34"/>
      <c r="B172" s="43" t="s">
        <v>166</v>
      </c>
      <c r="C172" s="46"/>
      <c r="D172" s="46"/>
      <c r="E172" s="46"/>
      <c r="H172" s="36"/>
    </row>
    <row r="173" spans="1:8" ht="15" customHeight="1">
      <c r="A173" s="34"/>
      <c r="B173" s="49" t="s">
        <v>167</v>
      </c>
      <c r="C173" s="44">
        <v>0</v>
      </c>
      <c r="D173" s="44">
        <v>0</v>
      </c>
      <c r="E173" s="44">
        <v>0</v>
      </c>
      <c r="H173" s="36"/>
    </row>
    <row r="174" spans="1:8" ht="15" customHeight="1">
      <c r="A174" s="34"/>
      <c r="B174" s="49" t="s">
        <v>168</v>
      </c>
      <c r="C174" s="44">
        <v>0</v>
      </c>
      <c r="D174" s="44">
        <v>0</v>
      </c>
      <c r="E174" s="44">
        <v>0</v>
      </c>
      <c r="H174" s="36"/>
    </row>
    <row r="175" spans="1:8" ht="15" customHeight="1">
      <c r="A175" s="34"/>
      <c r="B175" s="49"/>
      <c r="C175" s="23"/>
      <c r="D175" s="23"/>
      <c r="E175" s="23"/>
      <c r="H175" s="36"/>
    </row>
    <row r="176" spans="1:8" ht="15" customHeight="1">
      <c r="A176" s="34"/>
      <c r="B176" s="49" t="s">
        <v>169</v>
      </c>
      <c r="C176" s="44">
        <v>0</v>
      </c>
      <c r="D176" s="44">
        <v>0</v>
      </c>
      <c r="E176" s="44">
        <v>0</v>
      </c>
      <c r="H176" s="36"/>
    </row>
    <row r="177" spans="1:8">
      <c r="A177" s="34"/>
      <c r="B177" s="49" t="s">
        <v>170</v>
      </c>
      <c r="C177" s="44">
        <v>0</v>
      </c>
      <c r="D177" s="44">
        <v>0</v>
      </c>
      <c r="E177" s="44">
        <v>0</v>
      </c>
      <c r="H177" s="36"/>
    </row>
    <row r="178" spans="1:8" ht="20" customHeight="1">
      <c r="A178" s="34"/>
      <c r="B178" s="56" t="s">
        <v>171</v>
      </c>
      <c r="C178" s="57">
        <v>0</v>
      </c>
      <c r="D178" s="57">
        <v>0</v>
      </c>
      <c r="E178" s="57">
        <v>0</v>
      </c>
      <c r="H178" s="36"/>
    </row>
    <row r="179" spans="1:8">
      <c r="A179" s="34"/>
      <c r="B179" s="45"/>
      <c r="C179" s="46"/>
      <c r="D179" s="46"/>
      <c r="E179" s="46"/>
      <c r="H179" s="36"/>
    </row>
    <row r="180" spans="1:8" ht="15" customHeight="1">
      <c r="A180" s="34"/>
      <c r="B180" s="43" t="s">
        <v>172</v>
      </c>
      <c r="C180" s="44">
        <v>1460</v>
      </c>
      <c r="D180" s="44">
        <v>3243</v>
      </c>
      <c r="E180" s="44">
        <v>4048</v>
      </c>
      <c r="H180" s="36"/>
    </row>
    <row r="181" spans="1:8">
      <c r="A181" s="34"/>
      <c r="B181" s="68"/>
      <c r="C181" s="46"/>
      <c r="D181" s="46"/>
      <c r="E181" s="46"/>
      <c r="H181" s="36"/>
    </row>
    <row r="182" spans="1:8" ht="16">
      <c r="A182" s="34"/>
      <c r="B182" s="43" t="s">
        <v>173</v>
      </c>
      <c r="C182" s="46"/>
      <c r="D182" s="46"/>
      <c r="E182" s="46"/>
      <c r="H182" s="36"/>
    </row>
    <row r="183" spans="1:8" ht="12.75" hidden="1" customHeight="1">
      <c r="A183" s="34"/>
      <c r="B183" s="45"/>
      <c r="C183" s="46"/>
      <c r="D183" s="46"/>
      <c r="E183" s="46"/>
      <c r="H183" s="36"/>
    </row>
    <row r="184" spans="1:8" ht="15" customHeight="1">
      <c r="A184" s="34"/>
      <c r="B184" s="49" t="s">
        <v>174</v>
      </c>
      <c r="C184" s="52">
        <v>0</v>
      </c>
      <c r="D184" s="52">
        <v>0</v>
      </c>
      <c r="E184" s="52">
        <v>0</v>
      </c>
      <c r="H184" s="36"/>
    </row>
    <row r="185" spans="1:8" ht="15" customHeight="1">
      <c r="A185" s="34"/>
      <c r="B185" s="49" t="s">
        <v>106</v>
      </c>
      <c r="C185" s="44">
        <v>0</v>
      </c>
      <c r="D185" s="44">
        <v>0</v>
      </c>
      <c r="E185" s="44">
        <v>0</v>
      </c>
      <c r="H185" s="36"/>
    </row>
    <row r="186" spans="1:8" ht="15" customHeight="1">
      <c r="A186" s="34"/>
      <c r="B186" s="49" t="s">
        <v>107</v>
      </c>
      <c r="C186" s="44">
        <v>0</v>
      </c>
      <c r="D186" s="44">
        <v>0</v>
      </c>
      <c r="E186" s="44">
        <v>0</v>
      </c>
      <c r="H186" s="36"/>
    </row>
    <row r="187" spans="1:8" ht="15" customHeight="1">
      <c r="A187" s="34"/>
      <c r="B187" s="49" t="s">
        <v>175</v>
      </c>
      <c r="C187" s="52">
        <v>0</v>
      </c>
      <c r="D187" s="52">
        <v>0</v>
      </c>
      <c r="E187" s="52">
        <v>0</v>
      </c>
      <c r="H187" s="36"/>
    </row>
    <row r="188" spans="1:8" ht="15" customHeight="1">
      <c r="A188" s="34"/>
      <c r="B188" s="49" t="s">
        <v>106</v>
      </c>
      <c r="C188" s="44">
        <v>0</v>
      </c>
      <c r="D188" s="44">
        <v>0</v>
      </c>
      <c r="E188" s="44">
        <v>0</v>
      </c>
      <c r="H188" s="36"/>
    </row>
    <row r="189" spans="1:8" ht="15" customHeight="1">
      <c r="A189" s="34"/>
      <c r="B189" s="49" t="s">
        <v>107</v>
      </c>
      <c r="C189" s="44">
        <v>0</v>
      </c>
      <c r="D189" s="44">
        <v>0</v>
      </c>
      <c r="E189" s="44">
        <v>0</v>
      </c>
      <c r="H189" s="36"/>
    </row>
    <row r="190" spans="1:8" ht="15" customHeight="1">
      <c r="A190" s="34"/>
      <c r="B190" s="49" t="s">
        <v>176</v>
      </c>
      <c r="C190" s="52">
        <v>0</v>
      </c>
      <c r="D190" s="52">
        <v>0</v>
      </c>
      <c r="E190" s="52">
        <v>0</v>
      </c>
      <c r="H190" s="36"/>
    </row>
    <row r="191" spans="1:8" ht="15" customHeight="1">
      <c r="A191" s="34"/>
      <c r="B191" s="49" t="s">
        <v>106</v>
      </c>
      <c r="C191" s="44">
        <v>0</v>
      </c>
      <c r="D191" s="44">
        <v>0</v>
      </c>
      <c r="E191" s="44">
        <v>0</v>
      </c>
      <c r="H191" s="36"/>
    </row>
    <row r="192" spans="1:8" ht="15" customHeight="1">
      <c r="A192" s="34"/>
      <c r="B192" s="49" t="s">
        <v>107</v>
      </c>
      <c r="C192" s="44">
        <v>0</v>
      </c>
      <c r="D192" s="44">
        <v>0</v>
      </c>
      <c r="E192" s="44">
        <v>0</v>
      </c>
      <c r="H192" s="36"/>
    </row>
    <row r="193" spans="1:8" ht="15" customHeight="1">
      <c r="A193" s="34"/>
      <c r="B193" s="49" t="s">
        <v>177</v>
      </c>
      <c r="C193" s="52">
        <v>189853</v>
      </c>
      <c r="D193" s="52">
        <v>197558</v>
      </c>
      <c r="E193" s="52">
        <v>231181</v>
      </c>
      <c r="H193" s="36"/>
    </row>
    <row r="194" spans="1:8" ht="15" customHeight="1">
      <c r="A194" s="34"/>
      <c r="B194" s="49" t="s">
        <v>106</v>
      </c>
      <c r="C194" s="44">
        <v>8977</v>
      </c>
      <c r="D194" s="44">
        <v>2030</v>
      </c>
      <c r="E194" s="44">
        <v>35653</v>
      </c>
      <c r="H194" s="36"/>
    </row>
    <row r="195" spans="1:8" ht="15" customHeight="1">
      <c r="A195" s="34"/>
      <c r="B195" s="49" t="s">
        <v>107</v>
      </c>
      <c r="C195" s="44">
        <v>180876</v>
      </c>
      <c r="D195" s="44">
        <v>195528</v>
      </c>
      <c r="E195" s="44">
        <v>195528</v>
      </c>
      <c r="H195" s="36"/>
    </row>
    <row r="196" spans="1:8" ht="15" customHeight="1">
      <c r="A196" s="34"/>
      <c r="B196" s="49" t="s">
        <v>178</v>
      </c>
      <c r="C196" s="52">
        <v>0</v>
      </c>
      <c r="D196" s="52">
        <v>0</v>
      </c>
      <c r="E196" s="52">
        <v>0</v>
      </c>
      <c r="H196" s="36"/>
    </row>
    <row r="197" spans="1:8" ht="15" customHeight="1">
      <c r="A197" s="34"/>
      <c r="B197" s="49" t="s">
        <v>106</v>
      </c>
      <c r="C197" s="44">
        <v>0</v>
      </c>
      <c r="D197" s="44">
        <v>0</v>
      </c>
      <c r="E197" s="44">
        <v>0</v>
      </c>
      <c r="H197" s="36"/>
    </row>
    <row r="198" spans="1:8" ht="15" customHeight="1">
      <c r="A198" s="34"/>
      <c r="B198" s="49" t="s">
        <v>107</v>
      </c>
      <c r="C198" s="44">
        <v>0</v>
      </c>
      <c r="D198" s="44">
        <v>0</v>
      </c>
      <c r="E198" s="44">
        <v>0</v>
      </c>
      <c r="H198" s="36"/>
    </row>
    <row r="199" spans="1:8" ht="15" customHeight="1">
      <c r="A199" s="34"/>
      <c r="B199" s="49" t="s">
        <v>179</v>
      </c>
      <c r="C199" s="52">
        <v>29945</v>
      </c>
      <c r="D199" s="52">
        <v>29945</v>
      </c>
      <c r="E199" s="52">
        <v>92495</v>
      </c>
      <c r="H199" s="36"/>
    </row>
    <row r="200" spans="1:8" ht="15" customHeight="1">
      <c r="A200" s="34"/>
      <c r="B200" s="49" t="s">
        <v>106</v>
      </c>
      <c r="C200" s="44">
        <v>29945</v>
      </c>
      <c r="D200" s="44">
        <v>29945</v>
      </c>
      <c r="E200" s="44">
        <v>92495</v>
      </c>
      <c r="H200" s="36"/>
    </row>
    <row r="201" spans="1:8" ht="15" customHeight="1">
      <c r="A201" s="34"/>
      <c r="B201" s="49" t="s">
        <v>107</v>
      </c>
      <c r="C201" s="44">
        <v>0</v>
      </c>
      <c r="D201" s="44">
        <v>0</v>
      </c>
      <c r="E201" s="44">
        <v>0</v>
      </c>
      <c r="H201" s="36"/>
    </row>
    <row r="202" spans="1:8" ht="15" customHeight="1">
      <c r="A202" s="34"/>
      <c r="B202" s="49" t="s">
        <v>180</v>
      </c>
      <c r="C202" s="52">
        <v>66442</v>
      </c>
      <c r="D202" s="52">
        <v>52952</v>
      </c>
      <c r="E202" s="52">
        <v>257072</v>
      </c>
      <c r="H202" s="36"/>
    </row>
    <row r="203" spans="1:8" ht="15" customHeight="1">
      <c r="A203" s="34"/>
      <c r="B203" s="49" t="s">
        <v>106</v>
      </c>
      <c r="C203" s="44">
        <v>66442</v>
      </c>
      <c r="D203" s="44">
        <v>52952</v>
      </c>
      <c r="E203" s="44">
        <v>257072</v>
      </c>
      <c r="H203" s="36"/>
    </row>
    <row r="204" spans="1:8" ht="15" customHeight="1">
      <c r="A204" s="34"/>
      <c r="B204" s="49" t="s">
        <v>107</v>
      </c>
      <c r="C204" s="44">
        <v>0</v>
      </c>
      <c r="D204" s="44">
        <v>0</v>
      </c>
      <c r="E204" s="44">
        <v>0</v>
      </c>
      <c r="H204" s="36"/>
    </row>
    <row r="205" spans="1:8" ht="15" customHeight="1">
      <c r="A205" s="34"/>
      <c r="B205" s="49" t="s">
        <v>181</v>
      </c>
      <c r="C205" s="52">
        <v>0</v>
      </c>
      <c r="D205" s="52">
        <v>0</v>
      </c>
      <c r="E205" s="52">
        <v>0</v>
      </c>
      <c r="H205" s="36"/>
    </row>
    <row r="206" spans="1:8" ht="15" customHeight="1">
      <c r="A206" s="34"/>
      <c r="B206" s="49" t="s">
        <v>106</v>
      </c>
      <c r="C206" s="44">
        <v>0</v>
      </c>
      <c r="D206" s="44">
        <v>0</v>
      </c>
      <c r="E206" s="44">
        <v>0</v>
      </c>
      <c r="H206" s="36"/>
    </row>
    <row r="207" spans="1:8" ht="15" customHeight="1">
      <c r="A207" s="34"/>
      <c r="B207" s="49" t="s">
        <v>107</v>
      </c>
      <c r="C207" s="44">
        <v>0</v>
      </c>
      <c r="D207" s="44">
        <v>0</v>
      </c>
      <c r="E207" s="44">
        <v>0</v>
      </c>
      <c r="H207" s="36"/>
    </row>
    <row r="208" spans="1:8" ht="15" customHeight="1">
      <c r="A208" s="34"/>
      <c r="B208" s="49" t="s">
        <v>182</v>
      </c>
      <c r="C208" s="52">
        <v>0</v>
      </c>
      <c r="D208" s="52">
        <v>0</v>
      </c>
      <c r="E208" s="52">
        <v>0</v>
      </c>
      <c r="H208" s="36"/>
    </row>
    <row r="209" spans="1:8" ht="15" customHeight="1">
      <c r="A209" s="34"/>
      <c r="B209" s="49" t="s">
        <v>110</v>
      </c>
      <c r="C209" s="44">
        <v>0</v>
      </c>
      <c r="D209" s="44">
        <v>0</v>
      </c>
      <c r="E209" s="44">
        <v>0</v>
      </c>
      <c r="H209" s="36"/>
    </row>
    <row r="210" spans="1:8" ht="15" customHeight="1">
      <c r="A210" s="34"/>
      <c r="B210" s="49" t="s">
        <v>111</v>
      </c>
      <c r="C210" s="44">
        <v>0</v>
      </c>
      <c r="D210" s="44">
        <v>0</v>
      </c>
      <c r="E210" s="44">
        <v>0</v>
      </c>
      <c r="H210" s="36"/>
    </row>
    <row r="211" spans="1:8" ht="15" customHeight="1">
      <c r="A211" s="34"/>
      <c r="B211" s="49" t="s">
        <v>112</v>
      </c>
      <c r="C211" s="44">
        <v>0</v>
      </c>
      <c r="D211" s="44">
        <v>0</v>
      </c>
      <c r="E211" s="44">
        <v>0</v>
      </c>
      <c r="H211" s="36"/>
    </row>
    <row r="212" spans="1:8" ht="15" customHeight="1">
      <c r="A212" s="34"/>
      <c r="B212" s="49" t="s">
        <v>183</v>
      </c>
      <c r="C212" s="44">
        <v>0</v>
      </c>
      <c r="D212" s="44">
        <v>0</v>
      </c>
      <c r="E212" s="44">
        <v>0</v>
      </c>
      <c r="H212" s="36"/>
    </row>
    <row r="213" spans="1:8" ht="15" customHeight="1">
      <c r="A213" s="34"/>
      <c r="B213" s="49" t="s">
        <v>184</v>
      </c>
      <c r="C213" s="52">
        <v>0</v>
      </c>
      <c r="D213" s="52">
        <v>0</v>
      </c>
      <c r="E213" s="52">
        <v>0</v>
      </c>
      <c r="H213" s="36"/>
    </row>
    <row r="214" spans="1:8" ht="15" customHeight="1">
      <c r="A214" s="34"/>
      <c r="B214" s="49" t="s">
        <v>110</v>
      </c>
      <c r="C214" s="44">
        <v>0</v>
      </c>
      <c r="D214" s="44">
        <v>0</v>
      </c>
      <c r="E214" s="44">
        <v>0</v>
      </c>
      <c r="H214" s="36"/>
    </row>
    <row r="215" spans="1:8" ht="15" customHeight="1">
      <c r="A215" s="34"/>
      <c r="B215" s="49" t="s">
        <v>111</v>
      </c>
      <c r="C215" s="44">
        <v>0</v>
      </c>
      <c r="D215" s="44">
        <v>0</v>
      </c>
      <c r="E215" s="44">
        <v>0</v>
      </c>
      <c r="H215" s="36"/>
    </row>
    <row r="216" spans="1:8" ht="15" customHeight="1">
      <c r="A216" s="34"/>
      <c r="B216" s="49" t="s">
        <v>112</v>
      </c>
      <c r="C216" s="44">
        <v>0</v>
      </c>
      <c r="D216" s="44">
        <v>0</v>
      </c>
      <c r="E216" s="44">
        <v>0</v>
      </c>
      <c r="H216" s="36"/>
    </row>
    <row r="217" spans="1:8" ht="15" customHeight="1">
      <c r="A217" s="34"/>
      <c r="B217" s="49" t="s">
        <v>183</v>
      </c>
      <c r="C217" s="44">
        <v>0</v>
      </c>
      <c r="D217" s="44">
        <v>0</v>
      </c>
      <c r="E217" s="44">
        <v>0</v>
      </c>
      <c r="H217" s="36"/>
    </row>
    <row r="218" spans="1:8" ht="15" customHeight="1">
      <c r="A218" s="34"/>
      <c r="B218" s="49" t="s">
        <v>185</v>
      </c>
      <c r="C218" s="52">
        <v>0</v>
      </c>
      <c r="D218" s="52">
        <v>0</v>
      </c>
      <c r="E218" s="52">
        <v>0</v>
      </c>
      <c r="H218" s="36"/>
    </row>
    <row r="219" spans="1:8" ht="15" customHeight="1">
      <c r="A219" s="34"/>
      <c r="B219" s="49" t="s">
        <v>110</v>
      </c>
      <c r="C219" s="44">
        <v>0</v>
      </c>
      <c r="D219" s="44">
        <v>0</v>
      </c>
      <c r="E219" s="44">
        <v>0</v>
      </c>
      <c r="H219" s="36"/>
    </row>
    <row r="220" spans="1:8" ht="15" customHeight="1">
      <c r="A220" s="34"/>
      <c r="B220" s="49" t="s">
        <v>111</v>
      </c>
      <c r="C220" s="44">
        <v>0</v>
      </c>
      <c r="D220" s="44">
        <v>0</v>
      </c>
      <c r="E220" s="44">
        <v>0</v>
      </c>
      <c r="H220" s="36"/>
    </row>
    <row r="221" spans="1:8" ht="15" customHeight="1">
      <c r="A221" s="34"/>
      <c r="B221" s="49" t="s">
        <v>112</v>
      </c>
      <c r="C221" s="44">
        <v>0</v>
      </c>
      <c r="D221" s="44">
        <v>0</v>
      </c>
      <c r="E221" s="44">
        <v>0</v>
      </c>
      <c r="H221" s="36"/>
    </row>
    <row r="222" spans="1:8" ht="15" customHeight="1">
      <c r="A222" s="34"/>
      <c r="B222" s="49" t="s">
        <v>183</v>
      </c>
      <c r="C222" s="44">
        <v>0</v>
      </c>
      <c r="D222" s="44">
        <v>0</v>
      </c>
      <c r="E222" s="44">
        <v>0</v>
      </c>
      <c r="H222" s="36"/>
    </row>
    <row r="223" spans="1:8" ht="15" customHeight="1">
      <c r="A223" s="34"/>
      <c r="B223" s="49" t="s">
        <v>186</v>
      </c>
      <c r="C223" s="52">
        <v>0</v>
      </c>
      <c r="D223" s="52">
        <v>0</v>
      </c>
      <c r="E223" s="52">
        <v>0</v>
      </c>
      <c r="H223" s="36"/>
    </row>
    <row r="224" spans="1:8" ht="15" customHeight="1">
      <c r="A224" s="34"/>
      <c r="B224" s="49" t="s">
        <v>110</v>
      </c>
      <c r="C224" s="44">
        <v>0</v>
      </c>
      <c r="D224" s="44">
        <v>0</v>
      </c>
      <c r="E224" s="44">
        <v>0</v>
      </c>
      <c r="H224" s="36"/>
    </row>
    <row r="225" spans="1:8" ht="15" customHeight="1">
      <c r="A225" s="34"/>
      <c r="B225" s="49" t="s">
        <v>111</v>
      </c>
      <c r="C225" s="44">
        <v>0</v>
      </c>
      <c r="D225" s="44">
        <v>0</v>
      </c>
      <c r="E225" s="44">
        <v>0</v>
      </c>
      <c r="H225" s="36"/>
    </row>
    <row r="226" spans="1:8" ht="15" customHeight="1">
      <c r="A226" s="34"/>
      <c r="B226" s="49" t="s">
        <v>112</v>
      </c>
      <c r="C226" s="44">
        <v>0</v>
      </c>
      <c r="D226" s="44">
        <v>0</v>
      </c>
      <c r="E226" s="44">
        <v>0</v>
      </c>
      <c r="H226" s="36"/>
    </row>
    <row r="227" spans="1:8" ht="15" customHeight="1">
      <c r="A227" s="34"/>
      <c r="B227" s="49" t="s">
        <v>183</v>
      </c>
      <c r="C227" s="44">
        <v>0</v>
      </c>
      <c r="D227" s="44">
        <v>0</v>
      </c>
      <c r="E227" s="44">
        <v>0</v>
      </c>
      <c r="H227" s="36"/>
    </row>
    <row r="228" spans="1:8" ht="15" customHeight="1">
      <c r="A228" s="34"/>
      <c r="B228" s="49" t="s">
        <v>187</v>
      </c>
      <c r="C228" s="52">
        <v>2178</v>
      </c>
      <c r="D228" s="52">
        <v>2865</v>
      </c>
      <c r="E228" s="52">
        <v>15771</v>
      </c>
      <c r="H228" s="36"/>
    </row>
    <row r="229" spans="1:8" ht="15" customHeight="1">
      <c r="A229" s="34"/>
      <c r="B229" s="49" t="s">
        <v>106</v>
      </c>
      <c r="C229" s="44">
        <v>2178</v>
      </c>
      <c r="D229" s="44">
        <v>2865</v>
      </c>
      <c r="E229" s="44">
        <v>15771</v>
      </c>
      <c r="H229" s="36"/>
    </row>
    <row r="230" spans="1:8" ht="15" customHeight="1">
      <c r="A230" s="34"/>
      <c r="B230" s="49" t="s">
        <v>107</v>
      </c>
      <c r="C230" s="44">
        <v>0</v>
      </c>
      <c r="D230" s="44">
        <v>0</v>
      </c>
      <c r="E230" s="44">
        <v>0</v>
      </c>
      <c r="H230" s="36"/>
    </row>
    <row r="231" spans="1:8" ht="15" customHeight="1">
      <c r="A231" s="34"/>
      <c r="B231" s="49" t="s">
        <v>188</v>
      </c>
      <c r="C231" s="52">
        <v>1796</v>
      </c>
      <c r="D231" s="52">
        <v>2217</v>
      </c>
      <c r="E231" s="52">
        <v>2307</v>
      </c>
      <c r="H231" s="36"/>
    </row>
    <row r="232" spans="1:8" ht="15" customHeight="1">
      <c r="A232" s="34"/>
      <c r="B232" s="49" t="s">
        <v>106</v>
      </c>
      <c r="C232" s="44">
        <v>1796</v>
      </c>
      <c r="D232" s="44">
        <v>2217</v>
      </c>
      <c r="E232" s="44">
        <v>2307</v>
      </c>
      <c r="H232" s="36"/>
    </row>
    <row r="233" spans="1:8" ht="15" customHeight="1">
      <c r="A233" s="34"/>
      <c r="B233" s="49" t="s">
        <v>107</v>
      </c>
      <c r="C233" s="44">
        <v>0</v>
      </c>
      <c r="D233" s="44">
        <v>0</v>
      </c>
      <c r="E233" s="44">
        <v>0</v>
      </c>
      <c r="H233" s="36"/>
    </row>
    <row r="234" spans="1:8" ht="15" customHeight="1">
      <c r="A234" s="34"/>
      <c r="B234" s="49" t="s">
        <v>189</v>
      </c>
      <c r="C234" s="52">
        <v>20961</v>
      </c>
      <c r="D234" s="52">
        <v>24130</v>
      </c>
      <c r="E234" s="52">
        <v>25647</v>
      </c>
      <c r="H234" s="36"/>
    </row>
    <row r="235" spans="1:8" ht="15" customHeight="1">
      <c r="A235" s="34"/>
      <c r="B235" s="49" t="s">
        <v>106</v>
      </c>
      <c r="C235" s="44">
        <v>20961</v>
      </c>
      <c r="D235" s="44">
        <v>24130</v>
      </c>
      <c r="E235" s="44">
        <v>25647</v>
      </c>
      <c r="H235" s="36"/>
    </row>
    <row r="236" spans="1:8" ht="15" customHeight="1">
      <c r="A236" s="34"/>
      <c r="B236" s="49" t="s">
        <v>107</v>
      </c>
      <c r="C236" s="44">
        <v>0</v>
      </c>
      <c r="D236" s="44">
        <v>0</v>
      </c>
      <c r="E236" s="44">
        <v>0</v>
      </c>
      <c r="H236" s="36"/>
    </row>
    <row r="237" spans="1:8" ht="20" customHeight="1">
      <c r="A237" s="34"/>
      <c r="B237" s="56" t="s">
        <v>190</v>
      </c>
      <c r="C237" s="57">
        <v>311175</v>
      </c>
      <c r="D237" s="57">
        <v>309667</v>
      </c>
      <c r="E237" s="57">
        <v>624473</v>
      </c>
      <c r="H237" s="36"/>
    </row>
    <row r="238" spans="1:8">
      <c r="A238" s="34"/>
      <c r="B238" s="45"/>
      <c r="C238" s="46"/>
      <c r="D238" s="46"/>
      <c r="E238" s="46"/>
      <c r="H238" s="36"/>
    </row>
    <row r="239" spans="1:8" ht="15" customHeight="1">
      <c r="A239" s="34"/>
      <c r="B239" s="43" t="s">
        <v>191</v>
      </c>
      <c r="C239" s="44">
        <v>24378</v>
      </c>
      <c r="D239" s="44">
        <v>23970</v>
      </c>
      <c r="E239" s="44">
        <v>22211</v>
      </c>
      <c r="H239" s="36"/>
    </row>
    <row r="240" spans="1:8">
      <c r="A240" s="34"/>
      <c r="B240" s="45"/>
      <c r="C240" s="69"/>
      <c r="D240" s="69"/>
      <c r="E240" s="69"/>
      <c r="H240" s="36"/>
    </row>
    <row r="241" spans="1:8" ht="30" customHeight="1">
      <c r="A241" s="34"/>
      <c r="B241" s="61" t="s">
        <v>192</v>
      </c>
      <c r="C241" s="62">
        <v>452573</v>
      </c>
      <c r="D241" s="62">
        <v>460870</v>
      </c>
      <c r="E241" s="62">
        <v>938034</v>
      </c>
      <c r="H241" s="36"/>
    </row>
    <row r="242" spans="1:8" ht="18.75" hidden="1" customHeight="1">
      <c r="A242" s="34"/>
      <c r="B242" s="34" t="s">
        <v>193</v>
      </c>
      <c r="C242" s="46">
        <v>1</v>
      </c>
      <c r="D242" s="46">
        <v>1</v>
      </c>
      <c r="E242" s="46">
        <v>1</v>
      </c>
      <c r="H242" s="36"/>
    </row>
    <row r="243" spans="1:8" ht="8.25" customHeight="1">
      <c r="A243" s="34"/>
      <c r="B243" s="34"/>
      <c r="C243" s="46"/>
      <c r="D243" s="46"/>
      <c r="E243" s="46"/>
      <c r="H243" s="36"/>
    </row>
    <row r="244" spans="1:8" ht="17.25" customHeight="1">
      <c r="A244" s="34"/>
      <c r="B244" s="70" t="s">
        <v>194</v>
      </c>
      <c r="C244" s="849" t="s">
        <v>195</v>
      </c>
      <c r="D244" s="849" t="s">
        <v>195</v>
      </c>
      <c r="E244" s="849" t="s">
        <v>195</v>
      </c>
      <c r="H244" s="36"/>
    </row>
    <row r="245" spans="1:8" ht="10.5" customHeight="1">
      <c r="A245" s="34"/>
      <c r="B245" s="71" t="s">
        <v>196</v>
      </c>
      <c r="C245" s="849"/>
      <c r="D245" s="849"/>
      <c r="E245" s="849"/>
      <c r="H245" s="36"/>
    </row>
    <row r="246" spans="1:8" ht="15" customHeight="1">
      <c r="A246" s="34"/>
      <c r="B246" s="34"/>
      <c r="C246" s="34"/>
      <c r="D246" s="34"/>
      <c r="E246" s="34"/>
      <c r="H246" s="36"/>
    </row>
    <row r="247" spans="1:8" ht="15" customHeight="1">
      <c r="A247" s="34"/>
      <c r="B247" s="34"/>
      <c r="C247" s="34"/>
      <c r="D247" s="34"/>
      <c r="E247" s="34"/>
      <c r="H247" s="36"/>
    </row>
    <row r="248" spans="1:8" ht="15" customHeight="1">
      <c r="A248" s="34"/>
    </row>
    <row r="249" spans="1:8" ht="15" customHeight="1">
      <c r="A249" s="34"/>
      <c r="B249" s="72" t="s">
        <v>197</v>
      </c>
      <c r="C249" s="73"/>
      <c r="D249" s="74" t="s">
        <v>5</v>
      </c>
      <c r="E249" s="75">
        <v>2021</v>
      </c>
    </row>
    <row r="250" spans="1:8" ht="15" customHeight="1">
      <c r="A250" s="34"/>
      <c r="B250" s="76" t="s">
        <v>198</v>
      </c>
      <c r="C250" s="77"/>
      <c r="D250" s="78"/>
      <c r="E250" s="79">
        <v>35653</v>
      </c>
    </row>
    <row r="251" spans="1:8" ht="15" customHeight="1">
      <c r="A251" s="34"/>
      <c r="B251" s="80" t="s">
        <v>199</v>
      </c>
      <c r="C251" s="34"/>
      <c r="D251" s="34"/>
      <c r="E251" s="19">
        <v>0</v>
      </c>
    </row>
    <row r="252" spans="1:8" ht="15" customHeight="1">
      <c r="A252" s="34"/>
      <c r="B252" s="80" t="s">
        <v>200</v>
      </c>
      <c r="C252" s="34"/>
      <c r="D252" s="34"/>
      <c r="E252" s="19">
        <v>0</v>
      </c>
    </row>
    <row r="253" spans="1:8" ht="15" customHeight="1">
      <c r="A253" s="34"/>
      <c r="B253" s="80" t="s">
        <v>201</v>
      </c>
      <c r="C253" s="34"/>
      <c r="D253" s="34"/>
      <c r="E253" s="19">
        <v>35653</v>
      </c>
    </row>
    <row r="254" spans="1:8" ht="15" customHeight="1">
      <c r="A254" s="34"/>
      <c r="B254" s="34"/>
      <c r="C254" s="34"/>
      <c r="D254" s="81" t="s">
        <v>202</v>
      </c>
      <c r="E254" s="82" t="s">
        <v>195</v>
      </c>
      <c r="F254" s="83"/>
    </row>
    <row r="255" spans="1:8" ht="15" customHeight="1">
      <c r="A255" s="34"/>
      <c r="B255" s="84" t="s">
        <v>203</v>
      </c>
      <c r="C255" s="34"/>
      <c r="D255" s="34"/>
      <c r="E255" s="34"/>
    </row>
    <row r="256" spans="1:8" ht="15" customHeight="1">
      <c r="A256" s="34"/>
      <c r="B256" s="850" t="s">
        <v>204</v>
      </c>
      <c r="C256" s="850"/>
      <c r="D256" s="850"/>
      <c r="E256" s="850"/>
    </row>
    <row r="257" spans="1:5" ht="15" customHeight="1">
      <c r="A257" s="34"/>
      <c r="B257" s="850"/>
      <c r="C257" s="850"/>
      <c r="D257" s="850"/>
      <c r="E257" s="850"/>
    </row>
    <row r="258" spans="1:5" ht="15" customHeight="1">
      <c r="A258" s="34"/>
      <c r="B258" s="850"/>
      <c r="C258" s="850"/>
      <c r="D258" s="850"/>
      <c r="E258" s="850"/>
    </row>
    <row r="259" spans="1:5" ht="15" customHeight="1">
      <c r="A259" s="34"/>
      <c r="B259" s="850"/>
      <c r="C259" s="850"/>
      <c r="D259" s="850"/>
      <c r="E259" s="850"/>
    </row>
    <row r="260" spans="1:5" ht="15" customHeight="1">
      <c r="A260" s="34"/>
      <c r="B260" s="850"/>
      <c r="C260" s="850"/>
      <c r="D260" s="850"/>
      <c r="E260" s="850"/>
    </row>
    <row r="261" spans="1:5" ht="15" customHeight="1">
      <c r="A261" s="34"/>
      <c r="B261" s="850"/>
      <c r="C261" s="850"/>
      <c r="D261" s="850"/>
      <c r="E261" s="850"/>
    </row>
    <row r="262" spans="1:5" ht="15" customHeight="1">
      <c r="A262" s="34"/>
      <c r="B262" s="850"/>
      <c r="C262" s="850"/>
      <c r="D262" s="850"/>
      <c r="E262" s="850"/>
    </row>
    <row r="263" spans="1:5" ht="15" customHeight="1">
      <c r="A263" s="34"/>
      <c r="B263" s="850"/>
      <c r="C263" s="850"/>
      <c r="D263" s="850"/>
      <c r="E263" s="850"/>
    </row>
    <row r="264" spans="1:5" ht="15" customHeight="1">
      <c r="A264" s="34"/>
    </row>
    <row r="265" spans="1:5" ht="15" customHeight="1">
      <c r="A265" s="34"/>
    </row>
    <row r="266" spans="1:5" ht="15" customHeight="1">
      <c r="A266" s="34"/>
    </row>
    <row r="267" spans="1:5" ht="15" customHeight="1">
      <c r="A267" s="34"/>
    </row>
    <row r="268" spans="1:5" ht="15" customHeight="1">
      <c r="A268" s="34"/>
    </row>
    <row r="269" spans="1:5" ht="15" customHeight="1">
      <c r="A269" s="34"/>
    </row>
    <row r="270" spans="1:5" ht="15" customHeight="1">
      <c r="A270" s="34"/>
    </row>
    <row r="271" spans="1:5" ht="15" customHeight="1">
      <c r="A271" s="34"/>
    </row>
    <row r="272" spans="1:5" ht="15" customHeight="1">
      <c r="A272" s="34"/>
    </row>
    <row r="273" spans="1:8">
      <c r="A273" s="34"/>
    </row>
    <row r="274" spans="1:8">
      <c r="A274" s="34"/>
    </row>
    <row r="275" spans="1:8">
      <c r="A275" s="34"/>
      <c r="B275" s="34"/>
      <c r="C275" s="34"/>
      <c r="D275" s="34"/>
      <c r="E275" s="34"/>
      <c r="H275" s="36"/>
    </row>
    <row r="276" spans="1:8">
      <c r="A276" s="34"/>
      <c r="B276" s="34"/>
      <c r="C276" s="34"/>
      <c r="D276" s="34"/>
      <c r="E276" s="34"/>
      <c r="H276" s="36"/>
    </row>
    <row r="277" spans="1:8">
      <c r="A277" s="34"/>
      <c r="B277" s="34"/>
      <c r="C277" s="34"/>
      <c r="D277" s="34"/>
      <c r="E277" s="34"/>
      <c r="H277" s="36"/>
    </row>
    <row r="278" spans="1:8">
      <c r="A278" s="34"/>
      <c r="B278" s="34"/>
      <c r="C278" s="34"/>
      <c r="D278" s="34"/>
      <c r="E278" s="34"/>
      <c r="H278" s="36"/>
    </row>
    <row r="279" spans="1:8">
      <c r="A279" s="34"/>
      <c r="B279" s="34"/>
      <c r="C279" s="34"/>
      <c r="D279" s="34"/>
      <c r="E279" s="34"/>
      <c r="H279" s="36"/>
    </row>
    <row r="280" spans="1:8">
      <c r="A280" s="34"/>
      <c r="B280" s="34"/>
      <c r="C280" s="34"/>
      <c r="D280" s="34"/>
      <c r="E280" s="34"/>
      <c r="H280" s="36"/>
    </row>
    <row r="281" spans="1:8">
      <c r="A281" s="34"/>
      <c r="B281" s="34"/>
      <c r="C281" s="34"/>
      <c r="D281" s="34"/>
      <c r="E281" s="34"/>
      <c r="H281" s="36"/>
    </row>
    <row r="282" spans="1:8">
      <c r="A282" s="34"/>
      <c r="B282" s="34"/>
      <c r="C282" s="34"/>
      <c r="D282" s="34"/>
      <c r="E282" s="34"/>
      <c r="H282" s="36"/>
    </row>
    <row r="283" spans="1:8">
      <c r="A283" s="34"/>
      <c r="B283" s="34"/>
      <c r="C283" s="34"/>
      <c r="D283" s="34"/>
      <c r="E283" s="34"/>
      <c r="H283" s="36"/>
    </row>
    <row r="284" spans="1:8" ht="15" hidden="1" customHeight="1">
      <c r="A284" s="34"/>
      <c r="B284" s="34"/>
      <c r="C284" s="34"/>
      <c r="D284" s="34"/>
      <c r="E284" s="34"/>
      <c r="H284" s="36"/>
    </row>
    <row r="285" spans="1:8" ht="15" customHeight="1">
      <c r="A285" s="34"/>
      <c r="B285" s="34"/>
      <c r="C285" s="34"/>
      <c r="D285" s="34"/>
      <c r="E285" s="34"/>
      <c r="H285" s="36"/>
    </row>
    <row r="286" spans="1:8" ht="15" customHeight="1">
      <c r="A286" s="34"/>
      <c r="B286" s="34"/>
      <c r="C286" s="34"/>
      <c r="D286" s="34"/>
      <c r="E286" s="34"/>
      <c r="H286" s="36"/>
    </row>
    <row r="287" spans="1:8" ht="15" customHeight="1">
      <c r="A287" s="34"/>
      <c r="B287" s="34"/>
      <c r="C287" s="34"/>
      <c r="D287" s="34"/>
      <c r="E287" s="34"/>
      <c r="H287" s="36"/>
    </row>
    <row r="288" spans="1:8" ht="15" customHeight="1">
      <c r="A288" s="34"/>
      <c r="B288" s="34"/>
      <c r="C288" s="34"/>
      <c r="D288" s="34"/>
      <c r="E288" s="34"/>
      <c r="H288" s="36"/>
    </row>
    <row r="289" spans="1:8" ht="15" customHeight="1">
      <c r="A289" s="34"/>
      <c r="B289" s="34"/>
      <c r="C289" s="34"/>
      <c r="D289" s="34"/>
      <c r="E289" s="34"/>
      <c r="H289" s="36"/>
    </row>
    <row r="290" spans="1:8" ht="15" customHeight="1">
      <c r="A290" s="34"/>
      <c r="B290" s="34"/>
      <c r="C290" s="34"/>
      <c r="D290" s="34"/>
      <c r="E290" s="34"/>
      <c r="H290" s="36"/>
    </row>
    <row r="291" spans="1:8" ht="15" customHeight="1">
      <c r="A291" s="34"/>
      <c r="B291" s="34"/>
      <c r="C291" s="34"/>
      <c r="D291" s="34"/>
      <c r="E291" s="34"/>
      <c r="H291" s="36"/>
    </row>
    <row r="292" spans="1:8" ht="15" customHeight="1">
      <c r="A292" s="34"/>
      <c r="B292" s="34"/>
      <c r="C292" s="34"/>
      <c r="D292" s="34"/>
      <c r="E292" s="34"/>
      <c r="H292" s="36"/>
    </row>
    <row r="293" spans="1:8" ht="15" customHeight="1">
      <c r="A293" s="34"/>
      <c r="B293" s="34"/>
      <c r="C293" s="34"/>
      <c r="D293" s="34"/>
      <c r="E293" s="34"/>
      <c r="H293" s="36"/>
    </row>
    <row r="294" spans="1:8" ht="15" hidden="1" customHeight="1">
      <c r="A294" s="34"/>
      <c r="B294" s="34"/>
      <c r="C294" s="34"/>
      <c r="D294" s="34"/>
      <c r="E294" s="34"/>
      <c r="H294" s="36"/>
    </row>
    <row r="295" spans="1:8" ht="15" hidden="1" customHeight="1">
      <c r="A295" s="34"/>
      <c r="B295" s="34"/>
      <c r="C295" s="34"/>
      <c r="D295" s="34"/>
      <c r="E295" s="34"/>
      <c r="H295" s="36"/>
    </row>
    <row r="296" spans="1:8" ht="15" customHeight="1">
      <c r="A296" s="34"/>
      <c r="B296" s="34"/>
      <c r="C296" s="34"/>
      <c r="D296" s="34"/>
      <c r="E296" s="34"/>
      <c r="H296" s="36"/>
    </row>
    <row r="297" spans="1:8">
      <c r="A297" s="34"/>
      <c r="B297" s="34"/>
      <c r="C297" s="34"/>
      <c r="D297" s="34"/>
      <c r="E297" s="34"/>
      <c r="H297" s="36"/>
    </row>
    <row r="298" spans="1:8" ht="15" customHeight="1">
      <c r="A298" s="34"/>
      <c r="B298" s="34"/>
      <c r="C298" s="34"/>
      <c r="D298" s="34"/>
      <c r="E298" s="34"/>
      <c r="H298" s="36"/>
    </row>
    <row r="299" spans="1:8" hidden="1">
      <c r="A299" s="34"/>
      <c r="B299" s="34"/>
      <c r="C299" s="34"/>
      <c r="D299" s="34"/>
      <c r="E299" s="34"/>
      <c r="H299" s="36"/>
    </row>
    <row r="300" spans="1:8" hidden="1">
      <c r="A300" s="34"/>
      <c r="B300" s="34"/>
      <c r="C300" s="34"/>
      <c r="D300" s="34"/>
      <c r="E300" s="34"/>
      <c r="H300" s="36"/>
    </row>
    <row r="301" spans="1:8" hidden="1">
      <c r="A301" s="34"/>
      <c r="B301" s="34"/>
      <c r="C301" s="34"/>
      <c r="D301" s="34"/>
      <c r="E301" s="34"/>
      <c r="H301" s="36"/>
    </row>
    <row r="302" spans="1:8">
      <c r="A302" s="34"/>
      <c r="B302" s="34"/>
      <c r="C302" s="34"/>
      <c r="D302" s="34"/>
      <c r="E302" s="34"/>
      <c r="H302" s="36"/>
    </row>
    <row r="303" spans="1:8" ht="15" hidden="1" customHeight="1">
      <c r="A303" s="34"/>
      <c r="B303" s="34"/>
      <c r="C303" s="34"/>
      <c r="D303" s="34"/>
      <c r="E303" s="34"/>
      <c r="H303" s="36"/>
    </row>
    <row r="304" spans="1:8" ht="15" hidden="1" customHeight="1">
      <c r="A304" s="34"/>
      <c r="B304" s="34"/>
      <c r="C304" s="34"/>
      <c r="D304" s="34"/>
      <c r="E304" s="34"/>
      <c r="H304" s="36"/>
    </row>
    <row r="305" spans="1:8" hidden="1">
      <c r="A305" s="34"/>
      <c r="B305" s="34"/>
      <c r="C305" s="34"/>
      <c r="D305" s="34"/>
      <c r="E305" s="34"/>
      <c r="H305" s="36"/>
    </row>
    <row r="306" spans="1:8" hidden="1">
      <c r="A306" s="34"/>
      <c r="B306" s="34"/>
      <c r="C306" s="34"/>
      <c r="D306" s="34"/>
      <c r="E306" s="34"/>
      <c r="H306" s="36"/>
    </row>
    <row r="307" spans="1:8">
      <c r="A307" s="34"/>
      <c r="B307" s="34"/>
      <c r="C307" s="34"/>
      <c r="D307" s="34"/>
      <c r="E307" s="34"/>
      <c r="H307" s="36"/>
    </row>
    <row r="308" spans="1:8">
      <c r="A308" s="34"/>
      <c r="B308" s="34"/>
      <c r="C308" s="34"/>
      <c r="D308" s="34"/>
      <c r="E308" s="34"/>
      <c r="H308" s="36"/>
    </row>
    <row r="309" spans="1:8">
      <c r="A309" s="34"/>
      <c r="B309" s="34"/>
      <c r="C309" s="34"/>
      <c r="D309" s="34"/>
      <c r="E309" s="34"/>
      <c r="H309" s="36"/>
    </row>
    <row r="310" spans="1:8">
      <c r="A310" s="34"/>
      <c r="B310" s="34"/>
      <c r="C310" s="34"/>
      <c r="D310" s="34"/>
      <c r="E310" s="34"/>
      <c r="H310" s="36"/>
    </row>
    <row r="311" spans="1:8">
      <c r="A311" s="34"/>
      <c r="B311" s="34"/>
      <c r="C311" s="34"/>
      <c r="D311" s="34"/>
      <c r="E311" s="34"/>
      <c r="H311" s="36"/>
    </row>
    <row r="312" spans="1:8">
      <c r="A312" s="34"/>
      <c r="B312" s="34"/>
      <c r="C312" s="34"/>
      <c r="D312" s="34"/>
      <c r="E312" s="34"/>
      <c r="H312" s="36"/>
    </row>
    <row r="313" spans="1:8">
      <c r="A313" s="34"/>
      <c r="B313" s="34"/>
      <c r="C313" s="34"/>
      <c r="D313" s="34"/>
      <c r="E313" s="34"/>
      <c r="H313" s="36"/>
    </row>
    <row r="314" spans="1:8">
      <c r="A314" s="34"/>
      <c r="B314" s="34"/>
      <c r="C314" s="34"/>
      <c r="D314" s="34"/>
      <c r="E314" s="34"/>
      <c r="H314" s="36"/>
    </row>
    <row r="315" spans="1:8">
      <c r="A315" s="34"/>
      <c r="B315" s="34"/>
      <c r="C315" s="34"/>
      <c r="D315" s="34"/>
      <c r="E315" s="34"/>
      <c r="H315" s="36"/>
    </row>
    <row r="316" spans="1:8">
      <c r="A316" s="34"/>
      <c r="B316" s="34"/>
      <c r="C316" s="34"/>
      <c r="D316" s="34"/>
      <c r="E316" s="34"/>
      <c r="H316" s="36"/>
    </row>
    <row r="317" spans="1:8">
      <c r="A317" s="34"/>
      <c r="B317" s="34"/>
      <c r="C317" s="34"/>
      <c r="D317" s="34"/>
      <c r="E317" s="34"/>
      <c r="H317" s="36"/>
    </row>
    <row r="318" spans="1:8">
      <c r="A318" s="34"/>
      <c r="B318" s="34"/>
      <c r="C318" s="34"/>
      <c r="D318" s="34"/>
      <c r="E318" s="34"/>
      <c r="H318" s="36"/>
    </row>
    <row r="319" spans="1:8">
      <c r="A319" s="34"/>
      <c r="B319" s="34"/>
      <c r="C319" s="34"/>
      <c r="D319" s="34"/>
      <c r="E319" s="34"/>
      <c r="H319" s="36"/>
    </row>
    <row r="320" spans="1:8">
      <c r="A320" s="34"/>
      <c r="B320" s="34"/>
      <c r="C320" s="34"/>
      <c r="D320" s="34"/>
      <c r="E320" s="34"/>
      <c r="H320" s="36"/>
    </row>
    <row r="321" spans="1:8">
      <c r="A321" s="34"/>
      <c r="B321" s="34"/>
      <c r="C321" s="34"/>
      <c r="D321" s="34"/>
      <c r="E321" s="34"/>
      <c r="H321" s="36"/>
    </row>
  </sheetData>
  <mergeCells count="4">
    <mergeCell ref="C244:C245"/>
    <mergeCell ref="D244:D245"/>
    <mergeCell ref="E244:E245"/>
    <mergeCell ref="B256:E263"/>
  </mergeCells>
  <conditionalFormatting sqref="E254">
    <cfRule type="containsText" dxfId="689" priority="2" operator="containsText" text="errore">
      <formula>NOT(ISERROR(SEARCH("errore",E254)))</formula>
    </cfRule>
  </conditionalFormatting>
  <conditionalFormatting sqref="C63:E63 C125:E125 C164:E164 C178:E178 C237:E237">
    <cfRule type="expression" dxfId="688" priority="3">
      <formula>IF(C$3&lt;&gt;"",1,0)</formula>
    </cfRule>
  </conditionalFormatting>
  <conditionalFormatting sqref="C32:E32 C50:E51 C60:E60 C73:E73 C93:E95 C111:E111 C114:E114 C116:E116 C159:E159 C163:E163 C176:E176 C224:E227">
    <cfRule type="expression" dxfId="687" priority="4">
      <formula>IF(AND(C$3&lt;&gt;"",C$242=1),1,0)</formula>
    </cfRule>
  </conditionalFormatting>
  <conditionalFormatting sqref="C59:E59 C113:E113 C139:E139 C142:E142">
    <cfRule type="expression" dxfId="686" priority="5">
      <formula>IF(AND(C$3&lt;&gt;"",C$242&lt;&gt;1),1,0)</formula>
    </cfRule>
  </conditionalFormatting>
  <conditionalFormatting sqref="C129:E129 C241:E241">
    <cfRule type="expression" dxfId="685" priority="6">
      <formula>LEN(TRIM(C129))=0</formula>
    </cfRule>
  </conditionalFormatting>
  <conditionalFormatting sqref="F254">
    <cfRule type="cellIs" dxfId="684" priority="7" operator="equal">
      <formula>"Errore: il valore inserito dello sconto e del fido non è corretto perché la loro somma è diversa rispetto al valore delle Banche a breve"</formula>
    </cfRule>
  </conditionalFormatting>
  <conditionalFormatting sqref="B169:E169 B171:E171">
    <cfRule type="expression" dxfId="683" priority="8">
      <formula>LEN(TRIM(B169))=0</formula>
    </cfRule>
  </conditionalFormatting>
  <conditionalFormatting sqref="C5:E5 C9:E13 C15:E16 C20:E24 C29:E31 C33:E33 C38:E39 C42:E43 C46:E47 C54:E55 C58:E58 C67:E71 C77:E78 C81:E83 C85:E87 C89:E91 C97:E98 C100:E101 C103:E104 C108:E110 C112:E112 C115:E115 C120:E122 C127:E127 C134:E138 C141:E141 C143:E152 C157:E157 C160:E162 C173:E174 C177:E177 C180:E180 C185:E186 C188:E189 C191:E192 C194:E195 C197:E198 C200:E201 C203:E204 C206:E207 C209:E209 C211:E211 C214:E217 C219:E222 C229:E230 C232:E233 C235:E236 C239:E239">
    <cfRule type="expression" dxfId="682" priority="9">
      <formula>IF(C$3&lt;&gt;"",1,0)</formula>
    </cfRule>
  </conditionalFormatting>
  <conditionalFormatting sqref="C14:E14 C153:E156 C167:E168 C175:E175 C210:E210 C212:E212">
    <cfRule type="expression" dxfId="681" priority="10">
      <formula>LEN(TRIM(C14))&gt;0</formula>
    </cfRule>
  </conditionalFormatting>
  <dataValidations count="1">
    <dataValidation type="decimal" operator="greaterThanOrEqual" allowBlank="1" showInputMessage="1" showErrorMessage="1" sqref="C20:E25 C26:D26 C27:E31 C33:E34 C35:D35 C36:E48 B40 C52:E52 C54:E55 C57:D58 E58 C61:E62 C64:E71 C74:D74 C75:E78 C80:E91 C105:E105 C106:D106 C107:E107 C126:E128" xr:uid="{00000000-0002-0000-0100-000000000000}">
      <formula1>0</formula1>
      <formula2>0</formula2>
    </dataValidation>
  </dataValidations>
  <pageMargins left="0.7" right="0.7" top="0.75" bottom="0.75" header="0.51180555555555496" footer="0.51180555555555496"/>
  <pageSetup paperSize="9" firstPageNumber="0" orientation="landscape"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70C0"/>
  </sheetPr>
  <dimension ref="A1:AMK92"/>
  <sheetViews>
    <sheetView showGridLines="0" zoomScale="85" zoomScaleNormal="85" workbookViewId="0">
      <selection activeCell="B168" sqref="B168"/>
    </sheetView>
  </sheetViews>
  <sheetFormatPr baseColWidth="10" defaultColWidth="8.83203125" defaultRowHeight="13"/>
  <cols>
    <col min="1" max="1" width="2.6640625" style="720" customWidth="1"/>
    <col min="2" max="2" width="46.6640625" style="721" customWidth="1"/>
    <col min="3" max="15" width="13.6640625" style="721" customWidth="1"/>
    <col min="16" max="16" width="38.6640625" style="721" customWidth="1"/>
    <col min="17" max="29" width="13.6640625" style="721" customWidth="1"/>
    <col min="30" max="30" width="38.6640625" style="721" customWidth="1"/>
    <col min="31" max="43" width="13.6640625" style="721" customWidth="1"/>
    <col min="44" max="44" width="37.5" style="721" customWidth="1"/>
    <col min="45" max="57" width="13.6640625" style="721" customWidth="1"/>
    <col min="58" max="58" width="38.5" style="721" customWidth="1"/>
    <col min="59" max="71" width="13.6640625" style="721" customWidth="1"/>
    <col min="72" max="72" width="40.5" style="721" customWidth="1"/>
    <col min="73" max="85" width="13.6640625" style="721" customWidth="1"/>
    <col min="86" max="86" width="39.1640625" style="721" customWidth="1"/>
    <col min="87" max="99" width="13.6640625" style="721" customWidth="1"/>
    <col min="100" max="100" width="36.1640625" style="721" customWidth="1"/>
    <col min="101" max="113" width="13.6640625" style="721" customWidth="1"/>
    <col min="114" max="1025" width="8.83203125" style="721" customWidth="1"/>
  </cols>
  <sheetData>
    <row r="1" spans="1:113" ht="72.75" customHeight="1">
      <c r="B1" s="457" t="s">
        <v>1233</v>
      </c>
    </row>
    <row r="2" spans="1:113" ht="46.5" customHeight="1"/>
    <row r="3" spans="1:113" ht="26">
      <c r="B3" s="465" t="s">
        <v>1234</v>
      </c>
      <c r="C3" s="463"/>
      <c r="D3" s="463"/>
      <c r="E3" s="463"/>
      <c r="F3" s="463"/>
      <c r="G3" s="463"/>
      <c r="H3" s="463"/>
      <c r="I3" s="463"/>
      <c r="J3" s="463"/>
      <c r="K3" s="463"/>
      <c r="L3" s="463"/>
      <c r="M3" s="463"/>
      <c r="N3" s="463"/>
      <c r="O3" s="463"/>
      <c r="P3" s="463"/>
      <c r="Q3" s="462"/>
    </row>
    <row r="4" spans="1:113" ht="19.5" customHeight="1">
      <c r="A4" s="722"/>
      <c r="B4" s="723" t="s">
        <v>5</v>
      </c>
      <c r="C4" s="724"/>
      <c r="D4" s="724"/>
      <c r="E4" s="724"/>
      <c r="F4" s="724"/>
      <c r="G4" s="724"/>
      <c r="H4" s="725" t="s">
        <v>514</v>
      </c>
      <c r="I4" s="724"/>
      <c r="J4" s="724"/>
      <c r="K4" s="724"/>
      <c r="L4" s="724"/>
      <c r="M4" s="724"/>
      <c r="N4" s="724"/>
      <c r="O4" s="724"/>
      <c r="P4" s="723" t="s">
        <v>5</v>
      </c>
      <c r="Q4" s="726"/>
      <c r="R4" s="726"/>
      <c r="S4" s="726"/>
      <c r="T4" s="726"/>
      <c r="U4" s="726"/>
      <c r="V4" s="725" t="s">
        <v>515</v>
      </c>
      <c r="W4" s="726"/>
      <c r="X4" s="726"/>
      <c r="Y4" s="726"/>
      <c r="Z4" s="726"/>
      <c r="AA4" s="726"/>
      <c r="AB4" s="726"/>
      <c r="AC4" s="726"/>
      <c r="AD4" s="723" t="s">
        <v>5</v>
      </c>
      <c r="AE4" s="726"/>
      <c r="AF4" s="726"/>
      <c r="AG4" s="726"/>
      <c r="AH4" s="726"/>
      <c r="AI4" s="726"/>
      <c r="AJ4" s="725" t="s">
        <v>516</v>
      </c>
      <c r="AK4" s="726"/>
      <c r="AL4" s="726"/>
      <c r="AM4" s="726"/>
      <c r="AN4" s="726"/>
      <c r="AO4" s="726"/>
      <c r="AP4" s="726"/>
      <c r="AQ4" s="726"/>
      <c r="AR4" s="723"/>
      <c r="AS4" s="726"/>
      <c r="AT4" s="726"/>
      <c r="AU4" s="726"/>
      <c r="AV4" s="726"/>
      <c r="AW4" s="726"/>
      <c r="AX4" s="725"/>
      <c r="AY4" s="726"/>
      <c r="AZ4" s="726"/>
      <c r="BA4" s="726"/>
      <c r="BB4" s="726"/>
      <c r="BC4" s="726"/>
      <c r="BD4" s="726"/>
      <c r="BE4" s="726"/>
      <c r="BF4" s="723"/>
      <c r="BG4" s="726"/>
      <c r="BH4" s="726"/>
      <c r="BI4" s="726"/>
      <c r="BJ4" s="726"/>
      <c r="BK4" s="726"/>
      <c r="BL4" s="725"/>
      <c r="BM4" s="726"/>
      <c r="BN4" s="726"/>
      <c r="BO4" s="726"/>
      <c r="BP4" s="726"/>
      <c r="BQ4" s="726"/>
      <c r="BR4" s="726"/>
      <c r="BS4" s="726"/>
      <c r="BT4" s="723"/>
      <c r="BU4" s="726"/>
      <c r="BV4" s="726"/>
      <c r="BW4" s="726"/>
      <c r="BX4" s="726"/>
      <c r="BY4" s="726"/>
      <c r="BZ4" s="725"/>
      <c r="CA4" s="726"/>
      <c r="CB4" s="726"/>
      <c r="CC4" s="726"/>
      <c r="CD4" s="726"/>
      <c r="CE4" s="726"/>
      <c r="CF4" s="726"/>
      <c r="CG4" s="726"/>
      <c r="CH4" s="723"/>
      <c r="CI4" s="726"/>
      <c r="CJ4" s="726"/>
      <c r="CK4" s="726"/>
      <c r="CL4" s="726"/>
      <c r="CM4" s="726"/>
      <c r="CN4" s="725"/>
      <c r="CO4" s="726"/>
      <c r="CP4" s="726"/>
      <c r="CQ4" s="726"/>
      <c r="CR4" s="726"/>
      <c r="CS4" s="726"/>
      <c r="CT4" s="726"/>
      <c r="CU4" s="726"/>
      <c r="CV4" s="723"/>
      <c r="CW4" s="726"/>
      <c r="CX4" s="726"/>
      <c r="CY4" s="726"/>
      <c r="CZ4" s="726"/>
      <c r="DA4" s="726"/>
      <c r="DB4" s="725"/>
      <c r="DC4" s="726"/>
      <c r="DD4" s="726"/>
      <c r="DE4" s="726"/>
      <c r="DF4" s="726"/>
      <c r="DG4" s="726"/>
      <c r="DH4" s="726"/>
      <c r="DI4" s="726"/>
    </row>
    <row r="5" spans="1:113">
      <c r="A5" s="722"/>
      <c r="B5" s="463" t="s">
        <v>410</v>
      </c>
      <c r="C5" s="727">
        <v>44562</v>
      </c>
      <c r="D5" s="727">
        <v>44593</v>
      </c>
      <c r="E5" s="727">
        <v>44621</v>
      </c>
      <c r="F5" s="727">
        <v>44652</v>
      </c>
      <c r="G5" s="727">
        <v>44682</v>
      </c>
      <c r="H5" s="727">
        <v>44713</v>
      </c>
      <c r="I5" s="727">
        <v>44743</v>
      </c>
      <c r="J5" s="727">
        <v>44774</v>
      </c>
      <c r="K5" s="727">
        <v>44805</v>
      </c>
      <c r="L5" s="727">
        <v>44835</v>
      </c>
      <c r="M5" s="727">
        <v>44866</v>
      </c>
      <c r="N5" s="727">
        <v>44896</v>
      </c>
      <c r="O5" s="728" t="s">
        <v>514</v>
      </c>
      <c r="P5" s="729" t="s">
        <v>410</v>
      </c>
      <c r="Q5" s="727">
        <v>44927</v>
      </c>
      <c r="R5" s="727">
        <v>44958</v>
      </c>
      <c r="S5" s="727">
        <v>44986</v>
      </c>
      <c r="T5" s="727">
        <v>45017</v>
      </c>
      <c r="U5" s="727">
        <v>45047</v>
      </c>
      <c r="V5" s="727">
        <v>45078</v>
      </c>
      <c r="W5" s="727">
        <v>45108</v>
      </c>
      <c r="X5" s="727">
        <v>45139</v>
      </c>
      <c r="Y5" s="727">
        <v>45170</v>
      </c>
      <c r="Z5" s="727">
        <v>45200</v>
      </c>
      <c r="AA5" s="727">
        <v>45231</v>
      </c>
      <c r="AB5" s="727">
        <v>45261</v>
      </c>
      <c r="AC5" s="728" t="s">
        <v>515</v>
      </c>
      <c r="AD5" s="729" t="s">
        <v>410</v>
      </c>
      <c r="AE5" s="727">
        <v>45292</v>
      </c>
      <c r="AF5" s="727">
        <v>45323</v>
      </c>
      <c r="AG5" s="727">
        <v>45352</v>
      </c>
      <c r="AH5" s="727">
        <v>45383</v>
      </c>
      <c r="AI5" s="727">
        <v>45413</v>
      </c>
      <c r="AJ5" s="727">
        <v>45444</v>
      </c>
      <c r="AK5" s="727">
        <v>45474</v>
      </c>
      <c r="AL5" s="727">
        <v>45505</v>
      </c>
      <c r="AM5" s="727">
        <v>45536</v>
      </c>
      <c r="AN5" s="727">
        <v>45566</v>
      </c>
      <c r="AO5" s="727">
        <v>45597</v>
      </c>
      <c r="AP5" s="727">
        <v>45627</v>
      </c>
      <c r="AQ5" s="728" t="s">
        <v>516</v>
      </c>
      <c r="AR5" s="729"/>
      <c r="AS5" s="727"/>
      <c r="AT5" s="727"/>
      <c r="AU5" s="727"/>
      <c r="AV5" s="727"/>
      <c r="AW5" s="727"/>
      <c r="AX5" s="727"/>
      <c r="AY5" s="727"/>
      <c r="AZ5" s="727"/>
      <c r="BA5" s="727"/>
      <c r="BB5" s="727"/>
      <c r="BC5" s="727"/>
      <c r="BD5" s="727"/>
      <c r="BE5" s="728"/>
      <c r="BF5" s="729"/>
      <c r="BG5" s="727"/>
      <c r="BH5" s="727"/>
      <c r="BI5" s="727"/>
      <c r="BJ5" s="727"/>
      <c r="BK5" s="727"/>
      <c r="BL5" s="727"/>
      <c r="BM5" s="727"/>
      <c r="BN5" s="727"/>
      <c r="BO5" s="727"/>
      <c r="BP5" s="727"/>
      <c r="BQ5" s="727"/>
      <c r="BR5" s="727"/>
      <c r="BS5" s="728"/>
      <c r="BT5" s="729"/>
      <c r="BU5" s="727"/>
      <c r="BV5" s="727"/>
      <c r="BW5" s="727"/>
      <c r="BX5" s="727"/>
      <c r="BY5" s="727"/>
      <c r="BZ5" s="727"/>
      <c r="CA5" s="727"/>
      <c r="CB5" s="727"/>
      <c r="CC5" s="727"/>
      <c r="CD5" s="727"/>
      <c r="CE5" s="727"/>
      <c r="CF5" s="727"/>
      <c r="CG5" s="728"/>
      <c r="CH5" s="729"/>
      <c r="CI5" s="727"/>
      <c r="CJ5" s="727"/>
      <c r="CK5" s="727"/>
      <c r="CL5" s="727"/>
      <c r="CM5" s="727"/>
      <c r="CN5" s="727"/>
      <c r="CO5" s="727"/>
      <c r="CP5" s="727"/>
      <c r="CQ5" s="727"/>
      <c r="CR5" s="727"/>
      <c r="CS5" s="727"/>
      <c r="CT5" s="727"/>
      <c r="CU5" s="728"/>
      <c r="CV5" s="729"/>
      <c r="CW5" s="727"/>
      <c r="CX5" s="727"/>
      <c r="CY5" s="727"/>
      <c r="CZ5" s="727"/>
      <c r="DA5" s="727"/>
      <c r="DB5" s="727"/>
      <c r="DC5" s="727"/>
      <c r="DD5" s="727"/>
      <c r="DE5" s="727"/>
      <c r="DF5" s="727"/>
      <c r="DG5" s="727"/>
      <c r="DH5" s="727"/>
      <c r="DI5" s="728"/>
    </row>
    <row r="6" spans="1:113">
      <c r="A6" s="722"/>
      <c r="B6" s="730" t="s">
        <v>1235</v>
      </c>
      <c r="C6" s="731"/>
      <c r="D6" s="731"/>
      <c r="E6" s="731"/>
      <c r="F6" s="731"/>
      <c r="G6" s="731"/>
      <c r="H6" s="731"/>
      <c r="I6" s="731"/>
      <c r="J6" s="731"/>
      <c r="K6" s="731"/>
      <c r="L6" s="731"/>
      <c r="M6" s="731"/>
      <c r="N6" s="731"/>
      <c r="O6" s="732"/>
      <c r="P6" s="730" t="s">
        <v>1235</v>
      </c>
      <c r="Q6" s="731"/>
      <c r="R6" s="731"/>
      <c r="S6" s="731"/>
      <c r="T6" s="731"/>
      <c r="U6" s="731"/>
      <c r="V6" s="731"/>
      <c r="W6" s="731"/>
      <c r="X6" s="731"/>
      <c r="Y6" s="731"/>
      <c r="Z6" s="731"/>
      <c r="AA6" s="731"/>
      <c r="AB6" s="731"/>
      <c r="AC6" s="732"/>
      <c r="AD6" s="730" t="s">
        <v>1235</v>
      </c>
      <c r="AE6" s="731"/>
      <c r="AF6" s="731"/>
      <c r="AG6" s="731"/>
      <c r="AH6" s="731"/>
      <c r="AI6" s="731"/>
      <c r="AJ6" s="731"/>
      <c r="AK6" s="731"/>
      <c r="AL6" s="731"/>
      <c r="AM6" s="731"/>
      <c r="AN6" s="731"/>
      <c r="AO6" s="731"/>
      <c r="AP6" s="731"/>
      <c r="AQ6" s="732"/>
      <c r="AR6" s="730"/>
      <c r="AS6" s="731"/>
      <c r="AT6" s="731"/>
      <c r="AU6" s="731"/>
      <c r="AV6" s="731"/>
      <c r="AW6" s="731"/>
      <c r="AX6" s="731"/>
      <c r="AY6" s="731"/>
      <c r="AZ6" s="731"/>
      <c r="BA6" s="731"/>
      <c r="BB6" s="731"/>
      <c r="BC6" s="731"/>
      <c r="BD6" s="731"/>
      <c r="BE6" s="732"/>
      <c r="BF6" s="730"/>
      <c r="BG6" s="731"/>
      <c r="BH6" s="731"/>
      <c r="BI6" s="731"/>
      <c r="BJ6" s="731"/>
      <c r="BK6" s="731"/>
      <c r="BL6" s="731"/>
      <c r="BM6" s="731"/>
      <c r="BN6" s="731"/>
      <c r="BO6" s="731"/>
      <c r="BP6" s="731"/>
      <c r="BQ6" s="731"/>
      <c r="BR6" s="731"/>
      <c r="BS6" s="732"/>
      <c r="BT6" s="730"/>
      <c r="BU6" s="731"/>
      <c r="BV6" s="731"/>
      <c r="BW6" s="731"/>
      <c r="BX6" s="731"/>
      <c r="BY6" s="731"/>
      <c r="BZ6" s="731"/>
      <c r="CA6" s="731"/>
      <c r="CB6" s="731"/>
      <c r="CC6" s="731"/>
      <c r="CD6" s="731"/>
      <c r="CE6" s="731"/>
      <c r="CF6" s="731"/>
      <c r="CG6" s="732"/>
      <c r="CH6" s="730"/>
      <c r="CI6" s="731"/>
      <c r="CJ6" s="731"/>
      <c r="CK6" s="731"/>
      <c r="CL6" s="731"/>
      <c r="CM6" s="731"/>
      <c r="CN6" s="731"/>
      <c r="CO6" s="731"/>
      <c r="CP6" s="731"/>
      <c r="CQ6" s="731"/>
      <c r="CR6" s="731"/>
      <c r="CS6" s="731"/>
      <c r="CT6" s="731"/>
      <c r="CU6" s="732"/>
      <c r="CV6" s="730"/>
      <c r="CW6" s="731"/>
      <c r="CX6" s="731"/>
      <c r="CY6" s="731"/>
      <c r="CZ6" s="731"/>
      <c r="DA6" s="731"/>
      <c r="DB6" s="731"/>
      <c r="DC6" s="731"/>
      <c r="DD6" s="731"/>
      <c r="DE6" s="731"/>
      <c r="DF6" s="731"/>
      <c r="DG6" s="731"/>
      <c r="DH6" s="731"/>
      <c r="DI6" s="732"/>
    </row>
    <row r="7" spans="1:113">
      <c r="A7" s="733"/>
      <c r="B7" s="462" t="s">
        <v>1236</v>
      </c>
      <c r="C7" s="734">
        <v>0</v>
      </c>
      <c r="D7" s="734">
        <v>0</v>
      </c>
      <c r="E7" s="734">
        <v>0</v>
      </c>
      <c r="F7" s="734">
        <v>0</v>
      </c>
      <c r="G7" s="734">
        <v>90479.714000000007</v>
      </c>
      <c r="H7" s="734">
        <v>90479.714000000007</v>
      </c>
      <c r="I7" s="734">
        <v>90479.714000000007</v>
      </c>
      <c r="J7" s="734">
        <v>90479.714000000007</v>
      </c>
      <c r="K7" s="734">
        <v>90479.714000000007</v>
      </c>
      <c r="L7" s="734">
        <v>90479.714000000007</v>
      </c>
      <c r="M7" s="734">
        <v>90479.714000000007</v>
      </c>
      <c r="N7" s="734">
        <v>90479.714000000007</v>
      </c>
      <c r="O7" s="735">
        <v>723837.71200000006</v>
      </c>
      <c r="P7" s="462" t="s">
        <v>1236</v>
      </c>
      <c r="Q7" s="734">
        <v>0</v>
      </c>
      <c r="R7" s="734">
        <v>0</v>
      </c>
      <c r="S7" s="734">
        <v>0</v>
      </c>
      <c r="T7" s="734">
        <v>150968.96100000001</v>
      </c>
      <c r="U7" s="734">
        <v>150968.96100000001</v>
      </c>
      <c r="V7" s="734">
        <v>150968.96100000001</v>
      </c>
      <c r="W7" s="734">
        <v>150968.96100000001</v>
      </c>
      <c r="X7" s="734">
        <v>150968.96100000001</v>
      </c>
      <c r="Y7" s="734">
        <v>150968.96100000001</v>
      </c>
      <c r="Z7" s="734">
        <v>150968.96100000001</v>
      </c>
      <c r="AA7" s="734">
        <v>150968.96100000001</v>
      </c>
      <c r="AB7" s="734">
        <v>150968.96100000001</v>
      </c>
      <c r="AC7" s="735">
        <v>1358720.649</v>
      </c>
      <c r="AD7" s="736" t="s">
        <v>1236</v>
      </c>
      <c r="AE7" s="734">
        <v>0</v>
      </c>
      <c r="AF7" s="734">
        <v>0</v>
      </c>
      <c r="AG7" s="734">
        <v>0</v>
      </c>
      <c r="AH7" s="734">
        <v>194429.7225</v>
      </c>
      <c r="AI7" s="734">
        <v>194429.7225</v>
      </c>
      <c r="AJ7" s="734">
        <v>194429.7225</v>
      </c>
      <c r="AK7" s="734">
        <v>194429.7225</v>
      </c>
      <c r="AL7" s="734">
        <v>194429.7225</v>
      </c>
      <c r="AM7" s="734">
        <v>194429.7225</v>
      </c>
      <c r="AN7" s="734">
        <v>194429.7225</v>
      </c>
      <c r="AO7" s="734">
        <v>194429.7225</v>
      </c>
      <c r="AP7" s="734">
        <v>194429.7225</v>
      </c>
      <c r="AQ7" s="735">
        <v>1749867.5024999999</v>
      </c>
      <c r="AR7" s="736"/>
      <c r="AS7" s="734"/>
      <c r="AT7" s="734"/>
      <c r="AU7" s="734"/>
      <c r="AV7" s="734"/>
      <c r="AW7" s="734"/>
      <c r="AX7" s="734"/>
      <c r="AY7" s="734"/>
      <c r="AZ7" s="734"/>
      <c r="BA7" s="734"/>
      <c r="BB7" s="734"/>
      <c r="BC7" s="734"/>
      <c r="BD7" s="734"/>
      <c r="BE7" s="735"/>
      <c r="BF7" s="736"/>
      <c r="BG7" s="734"/>
      <c r="BH7" s="734"/>
      <c r="BI7" s="734"/>
      <c r="BJ7" s="734"/>
      <c r="BK7" s="734"/>
      <c r="BL7" s="734"/>
      <c r="BM7" s="734"/>
      <c r="BN7" s="734"/>
      <c r="BO7" s="734"/>
      <c r="BP7" s="734"/>
      <c r="BQ7" s="734"/>
      <c r="BR7" s="734"/>
      <c r="BS7" s="735"/>
      <c r="BT7" s="736"/>
      <c r="BU7" s="734"/>
      <c r="BV7" s="734"/>
      <c r="BW7" s="734"/>
      <c r="BX7" s="734"/>
      <c r="BY7" s="734"/>
      <c r="BZ7" s="734"/>
      <c r="CA7" s="734"/>
      <c r="CB7" s="734"/>
      <c r="CC7" s="734"/>
      <c r="CD7" s="734"/>
      <c r="CE7" s="734"/>
      <c r="CF7" s="734"/>
      <c r="CG7" s="735"/>
      <c r="CH7" s="736"/>
      <c r="CI7" s="734"/>
      <c r="CJ7" s="734"/>
      <c r="CK7" s="734"/>
      <c r="CL7" s="734"/>
      <c r="CM7" s="734"/>
      <c r="CN7" s="734"/>
      <c r="CO7" s="734"/>
      <c r="CP7" s="734"/>
      <c r="CQ7" s="734"/>
      <c r="CR7" s="734"/>
      <c r="CS7" s="734"/>
      <c r="CT7" s="734"/>
      <c r="CU7" s="735"/>
      <c r="CV7" s="736"/>
      <c r="CW7" s="734"/>
      <c r="CX7" s="734"/>
      <c r="CY7" s="734"/>
      <c r="CZ7" s="734"/>
      <c r="DA7" s="734"/>
      <c r="DB7" s="734"/>
      <c r="DC7" s="734"/>
      <c r="DD7" s="734"/>
      <c r="DE7" s="734"/>
      <c r="DF7" s="734"/>
      <c r="DG7" s="734"/>
      <c r="DH7" s="734"/>
      <c r="DI7" s="735"/>
    </row>
    <row r="8" spans="1:113">
      <c r="A8" s="733"/>
      <c r="B8" s="737" t="s">
        <v>398</v>
      </c>
      <c r="C8" s="734">
        <v>0</v>
      </c>
      <c r="D8" s="734">
        <v>0</v>
      </c>
      <c r="E8" s="734">
        <v>0</v>
      </c>
      <c r="F8" s="734">
        <v>0</v>
      </c>
      <c r="G8" s="734">
        <v>90479.714000000007</v>
      </c>
      <c r="H8" s="734">
        <v>90479.714000000007</v>
      </c>
      <c r="I8" s="734">
        <v>90479.714000000007</v>
      </c>
      <c r="J8" s="734">
        <v>90479.714000000007</v>
      </c>
      <c r="K8" s="734">
        <v>90479.714000000007</v>
      </c>
      <c r="L8" s="734">
        <v>90479.714000000007</v>
      </c>
      <c r="M8" s="734">
        <v>90479.714000000007</v>
      </c>
      <c r="N8" s="734">
        <v>90479.714000000007</v>
      </c>
      <c r="O8" s="735">
        <v>723837.71200000006</v>
      </c>
      <c r="P8" s="737" t="s">
        <v>398</v>
      </c>
      <c r="Q8" s="734">
        <v>0</v>
      </c>
      <c r="R8" s="734">
        <v>0</v>
      </c>
      <c r="S8" s="734">
        <v>0</v>
      </c>
      <c r="T8" s="734">
        <v>150968.96100000001</v>
      </c>
      <c r="U8" s="734">
        <v>150968.96100000001</v>
      </c>
      <c r="V8" s="734">
        <v>150968.96100000001</v>
      </c>
      <c r="W8" s="734">
        <v>150968.96100000001</v>
      </c>
      <c r="X8" s="734">
        <v>150968.96100000001</v>
      </c>
      <c r="Y8" s="734">
        <v>150968.96100000001</v>
      </c>
      <c r="Z8" s="734">
        <v>150968.96100000001</v>
      </c>
      <c r="AA8" s="734">
        <v>150968.96100000001</v>
      </c>
      <c r="AB8" s="734">
        <v>150968.96100000001</v>
      </c>
      <c r="AC8" s="735">
        <v>1358720.649</v>
      </c>
      <c r="AD8" s="738" t="s">
        <v>398</v>
      </c>
      <c r="AE8" s="734">
        <v>0</v>
      </c>
      <c r="AF8" s="734">
        <v>0</v>
      </c>
      <c r="AG8" s="734">
        <v>0</v>
      </c>
      <c r="AH8" s="734">
        <v>194429.7225</v>
      </c>
      <c r="AI8" s="734">
        <v>194429.7225</v>
      </c>
      <c r="AJ8" s="734">
        <v>194429.7225</v>
      </c>
      <c r="AK8" s="734">
        <v>194429.7225</v>
      </c>
      <c r="AL8" s="734">
        <v>194429.7225</v>
      </c>
      <c r="AM8" s="734">
        <v>194429.7225</v>
      </c>
      <c r="AN8" s="734">
        <v>194429.7225</v>
      </c>
      <c r="AO8" s="734">
        <v>194429.7225</v>
      </c>
      <c r="AP8" s="734">
        <v>194429.7225</v>
      </c>
      <c r="AQ8" s="735">
        <v>1749867.5024999999</v>
      </c>
      <c r="AR8" s="738"/>
      <c r="AS8" s="734"/>
      <c r="AT8" s="734"/>
      <c r="AU8" s="734"/>
      <c r="AV8" s="734"/>
      <c r="AW8" s="734"/>
      <c r="AX8" s="734"/>
      <c r="AY8" s="734"/>
      <c r="AZ8" s="734"/>
      <c r="BA8" s="734"/>
      <c r="BB8" s="734"/>
      <c r="BC8" s="734"/>
      <c r="BD8" s="734"/>
      <c r="BE8" s="735"/>
      <c r="BF8" s="738"/>
      <c r="BG8" s="734"/>
      <c r="BH8" s="734"/>
      <c r="BI8" s="734"/>
      <c r="BJ8" s="734"/>
      <c r="BK8" s="734"/>
      <c r="BL8" s="734"/>
      <c r="BM8" s="734"/>
      <c r="BN8" s="734"/>
      <c r="BO8" s="734"/>
      <c r="BP8" s="734"/>
      <c r="BQ8" s="734"/>
      <c r="BR8" s="734"/>
      <c r="BS8" s="735"/>
      <c r="BT8" s="738"/>
      <c r="BU8" s="734"/>
      <c r="BV8" s="734"/>
      <c r="BW8" s="734"/>
      <c r="BX8" s="734"/>
      <c r="BY8" s="734"/>
      <c r="BZ8" s="734"/>
      <c r="CA8" s="734"/>
      <c r="CB8" s="734"/>
      <c r="CC8" s="734"/>
      <c r="CD8" s="734"/>
      <c r="CE8" s="734"/>
      <c r="CF8" s="734"/>
      <c r="CG8" s="735"/>
      <c r="CH8" s="738"/>
      <c r="CI8" s="734"/>
      <c r="CJ8" s="734"/>
      <c r="CK8" s="734"/>
      <c r="CL8" s="734"/>
      <c r="CM8" s="734"/>
      <c r="CN8" s="734"/>
      <c r="CO8" s="734"/>
      <c r="CP8" s="734"/>
      <c r="CQ8" s="734"/>
      <c r="CR8" s="734"/>
      <c r="CS8" s="734"/>
      <c r="CT8" s="734"/>
      <c r="CU8" s="735"/>
      <c r="CV8" s="738"/>
      <c r="CW8" s="734"/>
      <c r="CX8" s="734"/>
      <c r="CY8" s="734"/>
      <c r="CZ8" s="734"/>
      <c r="DA8" s="734"/>
      <c r="DB8" s="734"/>
      <c r="DC8" s="734"/>
      <c r="DD8" s="734"/>
      <c r="DE8" s="734"/>
      <c r="DF8" s="734"/>
      <c r="DG8" s="734"/>
      <c r="DH8" s="734"/>
      <c r="DI8" s="735"/>
    </row>
    <row r="9" spans="1:113">
      <c r="A9" s="733"/>
      <c r="B9" s="737" t="s">
        <v>659</v>
      </c>
      <c r="C9" s="734">
        <v>0</v>
      </c>
      <c r="D9" s="734">
        <v>0</v>
      </c>
      <c r="E9" s="734">
        <v>0</v>
      </c>
      <c r="F9" s="734">
        <v>0</v>
      </c>
      <c r="G9" s="734">
        <v>0</v>
      </c>
      <c r="H9" s="734">
        <v>0</v>
      </c>
      <c r="I9" s="734">
        <v>0</v>
      </c>
      <c r="J9" s="734">
        <v>0</v>
      </c>
      <c r="K9" s="734">
        <v>0</v>
      </c>
      <c r="L9" s="734">
        <v>0</v>
      </c>
      <c r="M9" s="734">
        <v>0</v>
      </c>
      <c r="N9" s="734">
        <v>0</v>
      </c>
      <c r="O9" s="735">
        <v>0</v>
      </c>
      <c r="P9" s="737" t="s">
        <v>659</v>
      </c>
      <c r="Q9" s="734">
        <v>0</v>
      </c>
      <c r="R9" s="734">
        <v>0</v>
      </c>
      <c r="S9" s="734">
        <v>0</v>
      </c>
      <c r="T9" s="734">
        <v>0</v>
      </c>
      <c r="U9" s="734">
        <v>0</v>
      </c>
      <c r="V9" s="734">
        <v>0</v>
      </c>
      <c r="W9" s="734">
        <v>0</v>
      </c>
      <c r="X9" s="734">
        <v>0</v>
      </c>
      <c r="Y9" s="734">
        <v>0</v>
      </c>
      <c r="Z9" s="734">
        <v>0</v>
      </c>
      <c r="AA9" s="734">
        <v>0</v>
      </c>
      <c r="AB9" s="734">
        <v>0</v>
      </c>
      <c r="AC9" s="735">
        <v>0</v>
      </c>
      <c r="AD9" s="738" t="s">
        <v>659</v>
      </c>
      <c r="AE9" s="734">
        <v>0</v>
      </c>
      <c r="AF9" s="734">
        <v>0</v>
      </c>
      <c r="AG9" s="734">
        <v>0</v>
      </c>
      <c r="AH9" s="734">
        <v>0</v>
      </c>
      <c r="AI9" s="734">
        <v>0</v>
      </c>
      <c r="AJ9" s="734">
        <v>0</v>
      </c>
      <c r="AK9" s="734">
        <v>0</v>
      </c>
      <c r="AL9" s="734">
        <v>0</v>
      </c>
      <c r="AM9" s="734">
        <v>0</v>
      </c>
      <c r="AN9" s="734">
        <v>0</v>
      </c>
      <c r="AO9" s="734">
        <v>0</v>
      </c>
      <c r="AP9" s="734">
        <v>0</v>
      </c>
      <c r="AQ9" s="735">
        <v>0</v>
      </c>
      <c r="AR9" s="738"/>
      <c r="AS9" s="734"/>
      <c r="AT9" s="734"/>
      <c r="AU9" s="734"/>
      <c r="AV9" s="734"/>
      <c r="AW9" s="734"/>
      <c r="AX9" s="734"/>
      <c r="AY9" s="734"/>
      <c r="AZ9" s="734"/>
      <c r="BA9" s="734"/>
      <c r="BB9" s="734"/>
      <c r="BC9" s="734"/>
      <c r="BD9" s="734"/>
      <c r="BE9" s="735"/>
      <c r="BF9" s="738"/>
      <c r="BG9" s="734"/>
      <c r="BH9" s="734"/>
      <c r="BI9" s="734"/>
      <c r="BJ9" s="734"/>
      <c r="BK9" s="734"/>
      <c r="BL9" s="734"/>
      <c r="BM9" s="734"/>
      <c r="BN9" s="734"/>
      <c r="BO9" s="734"/>
      <c r="BP9" s="734"/>
      <c r="BQ9" s="734"/>
      <c r="BR9" s="734"/>
      <c r="BS9" s="735"/>
      <c r="BT9" s="738"/>
      <c r="BU9" s="734"/>
      <c r="BV9" s="734"/>
      <c r="BW9" s="734"/>
      <c r="BX9" s="734"/>
      <c r="BY9" s="734"/>
      <c r="BZ9" s="734"/>
      <c r="CA9" s="734"/>
      <c r="CB9" s="734"/>
      <c r="CC9" s="734"/>
      <c r="CD9" s="734"/>
      <c r="CE9" s="734"/>
      <c r="CF9" s="734"/>
      <c r="CG9" s="735"/>
      <c r="CH9" s="738"/>
      <c r="CI9" s="734"/>
      <c r="CJ9" s="734"/>
      <c r="CK9" s="734"/>
      <c r="CL9" s="734"/>
      <c r="CM9" s="734"/>
      <c r="CN9" s="734"/>
      <c r="CO9" s="734"/>
      <c r="CP9" s="734"/>
      <c r="CQ9" s="734"/>
      <c r="CR9" s="734"/>
      <c r="CS9" s="734"/>
      <c r="CT9" s="734"/>
      <c r="CU9" s="735"/>
      <c r="CV9" s="738"/>
      <c r="CW9" s="734"/>
      <c r="CX9" s="734"/>
      <c r="CY9" s="734"/>
      <c r="CZ9" s="734"/>
      <c r="DA9" s="734"/>
      <c r="DB9" s="734"/>
      <c r="DC9" s="734"/>
      <c r="DD9" s="734"/>
      <c r="DE9" s="734"/>
      <c r="DF9" s="734"/>
      <c r="DG9" s="734"/>
      <c r="DH9" s="734"/>
      <c r="DI9" s="735"/>
    </row>
    <row r="10" spans="1:113">
      <c r="A10" s="733"/>
      <c r="B10" s="737" t="s">
        <v>659</v>
      </c>
      <c r="C10" s="734">
        <v>0</v>
      </c>
      <c r="D10" s="734">
        <v>0</v>
      </c>
      <c r="E10" s="734">
        <v>0</v>
      </c>
      <c r="F10" s="734">
        <v>0</v>
      </c>
      <c r="G10" s="734">
        <v>0</v>
      </c>
      <c r="H10" s="734">
        <v>0</v>
      </c>
      <c r="I10" s="734">
        <v>0</v>
      </c>
      <c r="J10" s="734">
        <v>0</v>
      </c>
      <c r="K10" s="734">
        <v>0</v>
      </c>
      <c r="L10" s="734">
        <v>0</v>
      </c>
      <c r="M10" s="734">
        <v>0</v>
      </c>
      <c r="N10" s="734">
        <v>0</v>
      </c>
      <c r="O10" s="735">
        <v>0</v>
      </c>
      <c r="P10" s="737" t="s">
        <v>659</v>
      </c>
      <c r="Q10" s="734">
        <v>0</v>
      </c>
      <c r="R10" s="734">
        <v>0</v>
      </c>
      <c r="S10" s="734">
        <v>0</v>
      </c>
      <c r="T10" s="734">
        <v>0</v>
      </c>
      <c r="U10" s="734">
        <v>0</v>
      </c>
      <c r="V10" s="734">
        <v>0</v>
      </c>
      <c r="W10" s="734">
        <v>0</v>
      </c>
      <c r="X10" s="734">
        <v>0</v>
      </c>
      <c r="Y10" s="734">
        <v>0</v>
      </c>
      <c r="Z10" s="734">
        <v>0</v>
      </c>
      <c r="AA10" s="734">
        <v>0</v>
      </c>
      <c r="AB10" s="734">
        <v>0</v>
      </c>
      <c r="AC10" s="735">
        <v>0</v>
      </c>
      <c r="AD10" s="738" t="s">
        <v>659</v>
      </c>
      <c r="AE10" s="734">
        <v>0</v>
      </c>
      <c r="AF10" s="734">
        <v>0</v>
      </c>
      <c r="AG10" s="734">
        <v>0</v>
      </c>
      <c r="AH10" s="734">
        <v>0</v>
      </c>
      <c r="AI10" s="734">
        <v>0</v>
      </c>
      <c r="AJ10" s="734">
        <v>0</v>
      </c>
      <c r="AK10" s="734">
        <v>0</v>
      </c>
      <c r="AL10" s="734">
        <v>0</v>
      </c>
      <c r="AM10" s="734">
        <v>0</v>
      </c>
      <c r="AN10" s="734">
        <v>0</v>
      </c>
      <c r="AO10" s="734">
        <v>0</v>
      </c>
      <c r="AP10" s="734">
        <v>0</v>
      </c>
      <c r="AQ10" s="735">
        <v>0</v>
      </c>
      <c r="AR10" s="738"/>
      <c r="AS10" s="734"/>
      <c r="AT10" s="734"/>
      <c r="AU10" s="734"/>
      <c r="AV10" s="734"/>
      <c r="AW10" s="734"/>
      <c r="AX10" s="734"/>
      <c r="AY10" s="734"/>
      <c r="AZ10" s="734"/>
      <c r="BA10" s="734"/>
      <c r="BB10" s="734"/>
      <c r="BC10" s="734"/>
      <c r="BD10" s="734"/>
      <c r="BE10" s="735"/>
      <c r="BF10" s="738"/>
      <c r="BG10" s="734"/>
      <c r="BH10" s="734"/>
      <c r="BI10" s="734"/>
      <c r="BJ10" s="734"/>
      <c r="BK10" s="734"/>
      <c r="BL10" s="734"/>
      <c r="BM10" s="734"/>
      <c r="BN10" s="734"/>
      <c r="BO10" s="734"/>
      <c r="BP10" s="734"/>
      <c r="BQ10" s="734"/>
      <c r="BR10" s="734"/>
      <c r="BS10" s="735"/>
      <c r="BT10" s="738"/>
      <c r="BU10" s="734"/>
      <c r="BV10" s="734"/>
      <c r="BW10" s="734"/>
      <c r="BX10" s="734"/>
      <c r="BY10" s="734"/>
      <c r="BZ10" s="734"/>
      <c r="CA10" s="734"/>
      <c r="CB10" s="734"/>
      <c r="CC10" s="734"/>
      <c r="CD10" s="734"/>
      <c r="CE10" s="734"/>
      <c r="CF10" s="734"/>
      <c r="CG10" s="735"/>
      <c r="CH10" s="738"/>
      <c r="CI10" s="734"/>
      <c r="CJ10" s="734"/>
      <c r="CK10" s="734"/>
      <c r="CL10" s="734"/>
      <c r="CM10" s="734"/>
      <c r="CN10" s="734"/>
      <c r="CO10" s="734"/>
      <c r="CP10" s="734"/>
      <c r="CQ10" s="734"/>
      <c r="CR10" s="734"/>
      <c r="CS10" s="734"/>
      <c r="CT10" s="734"/>
      <c r="CU10" s="735"/>
      <c r="CV10" s="738"/>
      <c r="CW10" s="734"/>
      <c r="CX10" s="734"/>
      <c r="CY10" s="734"/>
      <c r="CZ10" s="734"/>
      <c r="DA10" s="734"/>
      <c r="DB10" s="734"/>
      <c r="DC10" s="734"/>
      <c r="DD10" s="734"/>
      <c r="DE10" s="734"/>
      <c r="DF10" s="734"/>
      <c r="DG10" s="734"/>
      <c r="DH10" s="734"/>
      <c r="DI10" s="735"/>
    </row>
    <row r="11" spans="1:113">
      <c r="A11" s="733"/>
      <c r="B11" s="737" t="s">
        <v>659</v>
      </c>
      <c r="C11" s="734">
        <v>0</v>
      </c>
      <c r="D11" s="734">
        <v>0</v>
      </c>
      <c r="E11" s="734">
        <v>0</v>
      </c>
      <c r="F11" s="734">
        <v>0</v>
      </c>
      <c r="G11" s="734">
        <v>0</v>
      </c>
      <c r="H11" s="734">
        <v>0</v>
      </c>
      <c r="I11" s="734">
        <v>0</v>
      </c>
      <c r="J11" s="734">
        <v>0</v>
      </c>
      <c r="K11" s="734">
        <v>0</v>
      </c>
      <c r="L11" s="734">
        <v>0</v>
      </c>
      <c r="M11" s="734">
        <v>0</v>
      </c>
      <c r="N11" s="734">
        <v>0</v>
      </c>
      <c r="O11" s="735">
        <v>0</v>
      </c>
      <c r="P11" s="737" t="s">
        <v>659</v>
      </c>
      <c r="Q11" s="734">
        <v>0</v>
      </c>
      <c r="R11" s="734">
        <v>0</v>
      </c>
      <c r="S11" s="734">
        <v>0</v>
      </c>
      <c r="T11" s="734">
        <v>0</v>
      </c>
      <c r="U11" s="734">
        <v>0</v>
      </c>
      <c r="V11" s="734">
        <v>0</v>
      </c>
      <c r="W11" s="734">
        <v>0</v>
      </c>
      <c r="X11" s="734">
        <v>0</v>
      </c>
      <c r="Y11" s="734">
        <v>0</v>
      </c>
      <c r="Z11" s="734">
        <v>0</v>
      </c>
      <c r="AA11" s="734">
        <v>0</v>
      </c>
      <c r="AB11" s="734">
        <v>0</v>
      </c>
      <c r="AC11" s="735">
        <v>0</v>
      </c>
      <c r="AD11" s="738" t="s">
        <v>659</v>
      </c>
      <c r="AE11" s="734">
        <v>0</v>
      </c>
      <c r="AF11" s="734">
        <v>0</v>
      </c>
      <c r="AG11" s="734">
        <v>0</v>
      </c>
      <c r="AH11" s="734">
        <v>0</v>
      </c>
      <c r="AI11" s="734">
        <v>0</v>
      </c>
      <c r="AJ11" s="734">
        <v>0</v>
      </c>
      <c r="AK11" s="734">
        <v>0</v>
      </c>
      <c r="AL11" s="734">
        <v>0</v>
      </c>
      <c r="AM11" s="734">
        <v>0</v>
      </c>
      <c r="AN11" s="734">
        <v>0</v>
      </c>
      <c r="AO11" s="734">
        <v>0</v>
      </c>
      <c r="AP11" s="734">
        <v>0</v>
      </c>
      <c r="AQ11" s="735">
        <v>0</v>
      </c>
      <c r="AR11" s="738"/>
      <c r="AS11" s="734"/>
      <c r="AT11" s="734"/>
      <c r="AU11" s="734"/>
      <c r="AV11" s="734"/>
      <c r="AW11" s="734"/>
      <c r="AX11" s="734"/>
      <c r="AY11" s="734"/>
      <c r="AZ11" s="734"/>
      <c r="BA11" s="734"/>
      <c r="BB11" s="734"/>
      <c r="BC11" s="734"/>
      <c r="BD11" s="734"/>
      <c r="BE11" s="735"/>
      <c r="BF11" s="738"/>
      <c r="BG11" s="734"/>
      <c r="BH11" s="734"/>
      <c r="BI11" s="734"/>
      <c r="BJ11" s="734"/>
      <c r="BK11" s="734"/>
      <c r="BL11" s="734"/>
      <c r="BM11" s="734"/>
      <c r="BN11" s="734"/>
      <c r="BO11" s="734"/>
      <c r="BP11" s="734"/>
      <c r="BQ11" s="734"/>
      <c r="BR11" s="734"/>
      <c r="BS11" s="735"/>
      <c r="BT11" s="738"/>
      <c r="BU11" s="734"/>
      <c r="BV11" s="734"/>
      <c r="BW11" s="734"/>
      <c r="BX11" s="734"/>
      <c r="BY11" s="734"/>
      <c r="BZ11" s="734"/>
      <c r="CA11" s="734"/>
      <c r="CB11" s="734"/>
      <c r="CC11" s="734"/>
      <c r="CD11" s="734"/>
      <c r="CE11" s="734"/>
      <c r="CF11" s="734"/>
      <c r="CG11" s="735"/>
      <c r="CH11" s="738"/>
      <c r="CI11" s="734"/>
      <c r="CJ11" s="734"/>
      <c r="CK11" s="734"/>
      <c r="CL11" s="734"/>
      <c r="CM11" s="734"/>
      <c r="CN11" s="734"/>
      <c r="CO11" s="734"/>
      <c r="CP11" s="734"/>
      <c r="CQ11" s="734"/>
      <c r="CR11" s="734"/>
      <c r="CS11" s="734"/>
      <c r="CT11" s="734"/>
      <c r="CU11" s="735"/>
      <c r="CV11" s="738"/>
      <c r="CW11" s="734"/>
      <c r="CX11" s="734"/>
      <c r="CY11" s="734"/>
      <c r="CZ11" s="734"/>
      <c r="DA11" s="734"/>
      <c r="DB11" s="734"/>
      <c r="DC11" s="734"/>
      <c r="DD11" s="734"/>
      <c r="DE11" s="734"/>
      <c r="DF11" s="734"/>
      <c r="DG11" s="734"/>
      <c r="DH11" s="734"/>
      <c r="DI11" s="735"/>
    </row>
    <row r="12" spans="1:113">
      <c r="A12" s="733"/>
      <c r="B12" s="737" t="s">
        <v>659</v>
      </c>
      <c r="C12" s="734">
        <v>0</v>
      </c>
      <c r="D12" s="734">
        <v>0</v>
      </c>
      <c r="E12" s="734">
        <v>0</v>
      </c>
      <c r="F12" s="734">
        <v>0</v>
      </c>
      <c r="G12" s="734">
        <v>0</v>
      </c>
      <c r="H12" s="734">
        <v>0</v>
      </c>
      <c r="I12" s="734">
        <v>0</v>
      </c>
      <c r="J12" s="734">
        <v>0</v>
      </c>
      <c r="K12" s="734">
        <v>0</v>
      </c>
      <c r="L12" s="734">
        <v>0</v>
      </c>
      <c r="M12" s="734">
        <v>0</v>
      </c>
      <c r="N12" s="734">
        <v>0</v>
      </c>
      <c r="O12" s="735">
        <v>0</v>
      </c>
      <c r="P12" s="737" t="s">
        <v>659</v>
      </c>
      <c r="Q12" s="734">
        <v>0</v>
      </c>
      <c r="R12" s="734">
        <v>0</v>
      </c>
      <c r="S12" s="734">
        <v>0</v>
      </c>
      <c r="T12" s="734">
        <v>0</v>
      </c>
      <c r="U12" s="734">
        <v>0</v>
      </c>
      <c r="V12" s="734">
        <v>0</v>
      </c>
      <c r="W12" s="734">
        <v>0</v>
      </c>
      <c r="X12" s="734">
        <v>0</v>
      </c>
      <c r="Y12" s="734">
        <v>0</v>
      </c>
      <c r="Z12" s="734">
        <v>0</v>
      </c>
      <c r="AA12" s="734">
        <v>0</v>
      </c>
      <c r="AB12" s="734">
        <v>0</v>
      </c>
      <c r="AC12" s="735">
        <v>0</v>
      </c>
      <c r="AD12" s="738" t="s">
        <v>659</v>
      </c>
      <c r="AE12" s="734">
        <v>0</v>
      </c>
      <c r="AF12" s="734">
        <v>0</v>
      </c>
      <c r="AG12" s="734">
        <v>0</v>
      </c>
      <c r="AH12" s="734">
        <v>0</v>
      </c>
      <c r="AI12" s="734">
        <v>0</v>
      </c>
      <c r="AJ12" s="734">
        <v>0</v>
      </c>
      <c r="AK12" s="734">
        <v>0</v>
      </c>
      <c r="AL12" s="734">
        <v>0</v>
      </c>
      <c r="AM12" s="734">
        <v>0</v>
      </c>
      <c r="AN12" s="734">
        <v>0</v>
      </c>
      <c r="AO12" s="734">
        <v>0</v>
      </c>
      <c r="AP12" s="734">
        <v>0</v>
      </c>
      <c r="AQ12" s="735">
        <v>0</v>
      </c>
      <c r="AR12" s="738"/>
      <c r="AS12" s="734"/>
      <c r="AT12" s="734"/>
      <c r="AU12" s="734"/>
      <c r="AV12" s="734"/>
      <c r="AW12" s="734"/>
      <c r="AX12" s="734"/>
      <c r="AY12" s="734"/>
      <c r="AZ12" s="734"/>
      <c r="BA12" s="734"/>
      <c r="BB12" s="734"/>
      <c r="BC12" s="734"/>
      <c r="BD12" s="734"/>
      <c r="BE12" s="735"/>
      <c r="BF12" s="738"/>
      <c r="BG12" s="734"/>
      <c r="BH12" s="734"/>
      <c r="BI12" s="734"/>
      <c r="BJ12" s="734"/>
      <c r="BK12" s="734"/>
      <c r="BL12" s="734"/>
      <c r="BM12" s="734"/>
      <c r="BN12" s="734"/>
      <c r="BO12" s="734"/>
      <c r="BP12" s="734"/>
      <c r="BQ12" s="734"/>
      <c r="BR12" s="734"/>
      <c r="BS12" s="735"/>
      <c r="BT12" s="738"/>
      <c r="BU12" s="734"/>
      <c r="BV12" s="734"/>
      <c r="BW12" s="734"/>
      <c r="BX12" s="734"/>
      <c r="BY12" s="734"/>
      <c r="BZ12" s="734"/>
      <c r="CA12" s="734"/>
      <c r="CB12" s="734"/>
      <c r="CC12" s="734"/>
      <c r="CD12" s="734"/>
      <c r="CE12" s="734"/>
      <c r="CF12" s="734"/>
      <c r="CG12" s="735"/>
      <c r="CH12" s="738"/>
      <c r="CI12" s="734"/>
      <c r="CJ12" s="734"/>
      <c r="CK12" s="734"/>
      <c r="CL12" s="734"/>
      <c r="CM12" s="734"/>
      <c r="CN12" s="734"/>
      <c r="CO12" s="734"/>
      <c r="CP12" s="734"/>
      <c r="CQ12" s="734"/>
      <c r="CR12" s="734"/>
      <c r="CS12" s="734"/>
      <c r="CT12" s="734"/>
      <c r="CU12" s="735"/>
      <c r="CV12" s="738"/>
      <c r="CW12" s="734"/>
      <c r="CX12" s="734"/>
      <c r="CY12" s="734"/>
      <c r="CZ12" s="734"/>
      <c r="DA12" s="734"/>
      <c r="DB12" s="734"/>
      <c r="DC12" s="734"/>
      <c r="DD12" s="734"/>
      <c r="DE12" s="734"/>
      <c r="DF12" s="734"/>
      <c r="DG12" s="734"/>
      <c r="DH12" s="734"/>
      <c r="DI12" s="735"/>
    </row>
    <row r="13" spans="1:113">
      <c r="A13" s="733"/>
      <c r="B13" s="737" t="s">
        <v>659</v>
      </c>
      <c r="C13" s="734">
        <v>0</v>
      </c>
      <c r="D13" s="734">
        <v>0</v>
      </c>
      <c r="E13" s="734">
        <v>0</v>
      </c>
      <c r="F13" s="734">
        <v>0</v>
      </c>
      <c r="G13" s="734">
        <v>0</v>
      </c>
      <c r="H13" s="734">
        <v>0</v>
      </c>
      <c r="I13" s="734">
        <v>0</v>
      </c>
      <c r="J13" s="734">
        <v>0</v>
      </c>
      <c r="K13" s="734">
        <v>0</v>
      </c>
      <c r="L13" s="734">
        <v>0</v>
      </c>
      <c r="M13" s="734">
        <v>0</v>
      </c>
      <c r="N13" s="734">
        <v>0</v>
      </c>
      <c r="O13" s="735">
        <v>0</v>
      </c>
      <c r="P13" s="737" t="s">
        <v>659</v>
      </c>
      <c r="Q13" s="734">
        <v>0</v>
      </c>
      <c r="R13" s="734">
        <v>0</v>
      </c>
      <c r="S13" s="734">
        <v>0</v>
      </c>
      <c r="T13" s="734">
        <v>0</v>
      </c>
      <c r="U13" s="734">
        <v>0</v>
      </c>
      <c r="V13" s="734">
        <v>0</v>
      </c>
      <c r="W13" s="734">
        <v>0</v>
      </c>
      <c r="X13" s="734">
        <v>0</v>
      </c>
      <c r="Y13" s="734">
        <v>0</v>
      </c>
      <c r="Z13" s="734">
        <v>0</v>
      </c>
      <c r="AA13" s="734">
        <v>0</v>
      </c>
      <c r="AB13" s="734">
        <v>0</v>
      </c>
      <c r="AC13" s="735">
        <v>0</v>
      </c>
      <c r="AD13" s="738" t="s">
        <v>659</v>
      </c>
      <c r="AE13" s="734">
        <v>0</v>
      </c>
      <c r="AF13" s="734">
        <v>0</v>
      </c>
      <c r="AG13" s="734">
        <v>0</v>
      </c>
      <c r="AH13" s="734">
        <v>0</v>
      </c>
      <c r="AI13" s="734">
        <v>0</v>
      </c>
      <c r="AJ13" s="734">
        <v>0</v>
      </c>
      <c r="AK13" s="734">
        <v>0</v>
      </c>
      <c r="AL13" s="734">
        <v>0</v>
      </c>
      <c r="AM13" s="734">
        <v>0</v>
      </c>
      <c r="AN13" s="734">
        <v>0</v>
      </c>
      <c r="AO13" s="734">
        <v>0</v>
      </c>
      <c r="AP13" s="734">
        <v>0</v>
      </c>
      <c r="AQ13" s="735">
        <v>0</v>
      </c>
      <c r="AR13" s="738"/>
      <c r="AS13" s="734"/>
      <c r="AT13" s="734"/>
      <c r="AU13" s="734"/>
      <c r="AV13" s="734"/>
      <c r="AW13" s="734"/>
      <c r="AX13" s="734"/>
      <c r="AY13" s="734"/>
      <c r="AZ13" s="734"/>
      <c r="BA13" s="734"/>
      <c r="BB13" s="734"/>
      <c r="BC13" s="734"/>
      <c r="BD13" s="734"/>
      <c r="BE13" s="735"/>
      <c r="BF13" s="738"/>
      <c r="BG13" s="734"/>
      <c r="BH13" s="734"/>
      <c r="BI13" s="734"/>
      <c r="BJ13" s="734"/>
      <c r="BK13" s="734"/>
      <c r="BL13" s="734"/>
      <c r="BM13" s="734"/>
      <c r="BN13" s="734"/>
      <c r="BO13" s="734"/>
      <c r="BP13" s="734"/>
      <c r="BQ13" s="734"/>
      <c r="BR13" s="734"/>
      <c r="BS13" s="735"/>
      <c r="BT13" s="738"/>
      <c r="BU13" s="734"/>
      <c r="BV13" s="734"/>
      <c r="BW13" s="734"/>
      <c r="BX13" s="734"/>
      <c r="BY13" s="734"/>
      <c r="BZ13" s="734"/>
      <c r="CA13" s="734"/>
      <c r="CB13" s="734"/>
      <c r="CC13" s="734"/>
      <c r="CD13" s="734"/>
      <c r="CE13" s="734"/>
      <c r="CF13" s="734"/>
      <c r="CG13" s="735"/>
      <c r="CH13" s="738"/>
      <c r="CI13" s="734"/>
      <c r="CJ13" s="734"/>
      <c r="CK13" s="734"/>
      <c r="CL13" s="734"/>
      <c r="CM13" s="734"/>
      <c r="CN13" s="734"/>
      <c r="CO13" s="734"/>
      <c r="CP13" s="734"/>
      <c r="CQ13" s="734"/>
      <c r="CR13" s="734"/>
      <c r="CS13" s="734"/>
      <c r="CT13" s="734"/>
      <c r="CU13" s="735"/>
      <c r="CV13" s="738"/>
      <c r="CW13" s="734"/>
      <c r="CX13" s="734"/>
      <c r="CY13" s="734"/>
      <c r="CZ13" s="734"/>
      <c r="DA13" s="734"/>
      <c r="DB13" s="734"/>
      <c r="DC13" s="734"/>
      <c r="DD13" s="734"/>
      <c r="DE13" s="734"/>
      <c r="DF13" s="734"/>
      <c r="DG13" s="734"/>
      <c r="DH13" s="734"/>
      <c r="DI13" s="735"/>
    </row>
    <row r="14" spans="1:113">
      <c r="A14" s="733"/>
      <c r="B14" s="737" t="s">
        <v>659</v>
      </c>
      <c r="C14" s="734">
        <v>0</v>
      </c>
      <c r="D14" s="734">
        <v>0</v>
      </c>
      <c r="E14" s="734">
        <v>0</v>
      </c>
      <c r="F14" s="734">
        <v>0</v>
      </c>
      <c r="G14" s="734">
        <v>0</v>
      </c>
      <c r="H14" s="734">
        <v>0</v>
      </c>
      <c r="I14" s="734">
        <v>0</v>
      </c>
      <c r="J14" s="734">
        <v>0</v>
      </c>
      <c r="K14" s="734">
        <v>0</v>
      </c>
      <c r="L14" s="734">
        <v>0</v>
      </c>
      <c r="M14" s="734">
        <v>0</v>
      </c>
      <c r="N14" s="734">
        <v>0</v>
      </c>
      <c r="O14" s="735">
        <v>0</v>
      </c>
      <c r="P14" s="737" t="s">
        <v>659</v>
      </c>
      <c r="Q14" s="734">
        <v>0</v>
      </c>
      <c r="R14" s="734">
        <v>0</v>
      </c>
      <c r="S14" s="734">
        <v>0</v>
      </c>
      <c r="T14" s="734">
        <v>0</v>
      </c>
      <c r="U14" s="734">
        <v>0</v>
      </c>
      <c r="V14" s="734">
        <v>0</v>
      </c>
      <c r="W14" s="734">
        <v>0</v>
      </c>
      <c r="X14" s="734">
        <v>0</v>
      </c>
      <c r="Y14" s="734">
        <v>0</v>
      </c>
      <c r="Z14" s="734">
        <v>0</v>
      </c>
      <c r="AA14" s="734">
        <v>0</v>
      </c>
      <c r="AB14" s="734">
        <v>0</v>
      </c>
      <c r="AC14" s="735">
        <v>0</v>
      </c>
      <c r="AD14" s="738" t="s">
        <v>659</v>
      </c>
      <c r="AE14" s="734">
        <v>0</v>
      </c>
      <c r="AF14" s="734">
        <v>0</v>
      </c>
      <c r="AG14" s="734">
        <v>0</v>
      </c>
      <c r="AH14" s="734">
        <v>0</v>
      </c>
      <c r="AI14" s="734">
        <v>0</v>
      </c>
      <c r="AJ14" s="734">
        <v>0</v>
      </c>
      <c r="AK14" s="734">
        <v>0</v>
      </c>
      <c r="AL14" s="734">
        <v>0</v>
      </c>
      <c r="AM14" s="734">
        <v>0</v>
      </c>
      <c r="AN14" s="734">
        <v>0</v>
      </c>
      <c r="AO14" s="734">
        <v>0</v>
      </c>
      <c r="AP14" s="734">
        <v>0</v>
      </c>
      <c r="AQ14" s="735">
        <v>0</v>
      </c>
      <c r="AR14" s="738"/>
      <c r="AS14" s="734"/>
      <c r="AT14" s="734"/>
      <c r="AU14" s="734"/>
      <c r="AV14" s="734"/>
      <c r="AW14" s="734"/>
      <c r="AX14" s="734"/>
      <c r="AY14" s="734"/>
      <c r="AZ14" s="734"/>
      <c r="BA14" s="734"/>
      <c r="BB14" s="734"/>
      <c r="BC14" s="734"/>
      <c r="BD14" s="734"/>
      <c r="BE14" s="735"/>
      <c r="BF14" s="738"/>
      <c r="BG14" s="734"/>
      <c r="BH14" s="734"/>
      <c r="BI14" s="734"/>
      <c r="BJ14" s="734"/>
      <c r="BK14" s="734"/>
      <c r="BL14" s="734"/>
      <c r="BM14" s="734"/>
      <c r="BN14" s="734"/>
      <c r="BO14" s="734"/>
      <c r="BP14" s="734"/>
      <c r="BQ14" s="734"/>
      <c r="BR14" s="734"/>
      <c r="BS14" s="735"/>
      <c r="BT14" s="738"/>
      <c r="BU14" s="734"/>
      <c r="BV14" s="734"/>
      <c r="BW14" s="734"/>
      <c r="BX14" s="734"/>
      <c r="BY14" s="734"/>
      <c r="BZ14" s="734"/>
      <c r="CA14" s="734"/>
      <c r="CB14" s="734"/>
      <c r="CC14" s="734"/>
      <c r="CD14" s="734"/>
      <c r="CE14" s="734"/>
      <c r="CF14" s="734"/>
      <c r="CG14" s="735"/>
      <c r="CH14" s="738"/>
      <c r="CI14" s="734"/>
      <c r="CJ14" s="734"/>
      <c r="CK14" s="734"/>
      <c r="CL14" s="734"/>
      <c r="CM14" s="734"/>
      <c r="CN14" s="734"/>
      <c r="CO14" s="734"/>
      <c r="CP14" s="734"/>
      <c r="CQ14" s="734"/>
      <c r="CR14" s="734"/>
      <c r="CS14" s="734"/>
      <c r="CT14" s="734"/>
      <c r="CU14" s="735"/>
      <c r="CV14" s="738"/>
      <c r="CW14" s="734"/>
      <c r="CX14" s="734"/>
      <c r="CY14" s="734"/>
      <c r="CZ14" s="734"/>
      <c r="DA14" s="734"/>
      <c r="DB14" s="734"/>
      <c r="DC14" s="734"/>
      <c r="DD14" s="734"/>
      <c r="DE14" s="734"/>
      <c r="DF14" s="734"/>
      <c r="DG14" s="734"/>
      <c r="DH14" s="734"/>
      <c r="DI14" s="735"/>
    </row>
    <row r="15" spans="1:113">
      <c r="A15" s="733"/>
      <c r="B15" s="737" t="s">
        <v>659</v>
      </c>
      <c r="C15" s="734">
        <v>0</v>
      </c>
      <c r="D15" s="734">
        <v>0</v>
      </c>
      <c r="E15" s="734">
        <v>0</v>
      </c>
      <c r="F15" s="734">
        <v>0</v>
      </c>
      <c r="G15" s="734">
        <v>0</v>
      </c>
      <c r="H15" s="734">
        <v>0</v>
      </c>
      <c r="I15" s="734">
        <v>0</v>
      </c>
      <c r="J15" s="734">
        <v>0</v>
      </c>
      <c r="K15" s="734">
        <v>0</v>
      </c>
      <c r="L15" s="734">
        <v>0</v>
      </c>
      <c r="M15" s="734">
        <v>0</v>
      </c>
      <c r="N15" s="734">
        <v>0</v>
      </c>
      <c r="O15" s="735">
        <v>0</v>
      </c>
      <c r="P15" s="737" t="s">
        <v>659</v>
      </c>
      <c r="Q15" s="734">
        <v>0</v>
      </c>
      <c r="R15" s="734">
        <v>0</v>
      </c>
      <c r="S15" s="734">
        <v>0</v>
      </c>
      <c r="T15" s="734">
        <v>0</v>
      </c>
      <c r="U15" s="734">
        <v>0</v>
      </c>
      <c r="V15" s="734">
        <v>0</v>
      </c>
      <c r="W15" s="734">
        <v>0</v>
      </c>
      <c r="X15" s="734">
        <v>0</v>
      </c>
      <c r="Y15" s="734">
        <v>0</v>
      </c>
      <c r="Z15" s="734">
        <v>0</v>
      </c>
      <c r="AA15" s="734">
        <v>0</v>
      </c>
      <c r="AB15" s="734">
        <v>0</v>
      </c>
      <c r="AC15" s="735">
        <v>0</v>
      </c>
      <c r="AD15" s="738" t="s">
        <v>659</v>
      </c>
      <c r="AE15" s="734">
        <v>0</v>
      </c>
      <c r="AF15" s="734">
        <v>0</v>
      </c>
      <c r="AG15" s="734">
        <v>0</v>
      </c>
      <c r="AH15" s="734">
        <v>0</v>
      </c>
      <c r="AI15" s="734">
        <v>0</v>
      </c>
      <c r="AJ15" s="734">
        <v>0</v>
      </c>
      <c r="AK15" s="734">
        <v>0</v>
      </c>
      <c r="AL15" s="734">
        <v>0</v>
      </c>
      <c r="AM15" s="734">
        <v>0</v>
      </c>
      <c r="AN15" s="734">
        <v>0</v>
      </c>
      <c r="AO15" s="734">
        <v>0</v>
      </c>
      <c r="AP15" s="734">
        <v>0</v>
      </c>
      <c r="AQ15" s="735">
        <v>0</v>
      </c>
      <c r="AR15" s="738"/>
      <c r="AS15" s="734"/>
      <c r="AT15" s="734"/>
      <c r="AU15" s="734"/>
      <c r="AV15" s="734"/>
      <c r="AW15" s="734"/>
      <c r="AX15" s="734"/>
      <c r="AY15" s="734"/>
      <c r="AZ15" s="734"/>
      <c r="BA15" s="734"/>
      <c r="BB15" s="734"/>
      <c r="BC15" s="734"/>
      <c r="BD15" s="734"/>
      <c r="BE15" s="735"/>
      <c r="BF15" s="738"/>
      <c r="BG15" s="734"/>
      <c r="BH15" s="734"/>
      <c r="BI15" s="734"/>
      <c r="BJ15" s="734"/>
      <c r="BK15" s="734"/>
      <c r="BL15" s="734"/>
      <c r="BM15" s="734"/>
      <c r="BN15" s="734"/>
      <c r="BO15" s="734"/>
      <c r="BP15" s="734"/>
      <c r="BQ15" s="734"/>
      <c r="BR15" s="734"/>
      <c r="BS15" s="735"/>
      <c r="BT15" s="738"/>
      <c r="BU15" s="734"/>
      <c r="BV15" s="734"/>
      <c r="BW15" s="734"/>
      <c r="BX15" s="734"/>
      <c r="BY15" s="734"/>
      <c r="BZ15" s="734"/>
      <c r="CA15" s="734"/>
      <c r="CB15" s="734"/>
      <c r="CC15" s="734"/>
      <c r="CD15" s="734"/>
      <c r="CE15" s="734"/>
      <c r="CF15" s="734"/>
      <c r="CG15" s="735"/>
      <c r="CH15" s="738"/>
      <c r="CI15" s="734"/>
      <c r="CJ15" s="734"/>
      <c r="CK15" s="734"/>
      <c r="CL15" s="734"/>
      <c r="CM15" s="734"/>
      <c r="CN15" s="734"/>
      <c r="CO15" s="734"/>
      <c r="CP15" s="734"/>
      <c r="CQ15" s="734"/>
      <c r="CR15" s="734"/>
      <c r="CS15" s="734"/>
      <c r="CT15" s="734"/>
      <c r="CU15" s="735"/>
      <c r="CV15" s="738"/>
      <c r="CW15" s="734"/>
      <c r="CX15" s="734"/>
      <c r="CY15" s="734"/>
      <c r="CZ15" s="734"/>
      <c r="DA15" s="734"/>
      <c r="DB15" s="734"/>
      <c r="DC15" s="734"/>
      <c r="DD15" s="734"/>
      <c r="DE15" s="734"/>
      <c r="DF15" s="734"/>
      <c r="DG15" s="734"/>
      <c r="DH15" s="734"/>
      <c r="DI15" s="735"/>
    </row>
    <row r="16" spans="1:113">
      <c r="A16" s="733"/>
      <c r="B16" s="737" t="s">
        <v>659</v>
      </c>
      <c r="C16" s="734">
        <v>0</v>
      </c>
      <c r="D16" s="734">
        <v>0</v>
      </c>
      <c r="E16" s="734">
        <v>0</v>
      </c>
      <c r="F16" s="734">
        <v>0</v>
      </c>
      <c r="G16" s="734">
        <v>0</v>
      </c>
      <c r="H16" s="734">
        <v>0</v>
      </c>
      <c r="I16" s="734">
        <v>0</v>
      </c>
      <c r="J16" s="734">
        <v>0</v>
      </c>
      <c r="K16" s="734">
        <v>0</v>
      </c>
      <c r="L16" s="734">
        <v>0</v>
      </c>
      <c r="M16" s="734">
        <v>0</v>
      </c>
      <c r="N16" s="734">
        <v>0</v>
      </c>
      <c r="O16" s="735">
        <v>0</v>
      </c>
      <c r="P16" s="737" t="s">
        <v>659</v>
      </c>
      <c r="Q16" s="734">
        <v>0</v>
      </c>
      <c r="R16" s="734">
        <v>0</v>
      </c>
      <c r="S16" s="734">
        <v>0</v>
      </c>
      <c r="T16" s="734">
        <v>0</v>
      </c>
      <c r="U16" s="734">
        <v>0</v>
      </c>
      <c r="V16" s="734">
        <v>0</v>
      </c>
      <c r="W16" s="734">
        <v>0</v>
      </c>
      <c r="X16" s="734">
        <v>0</v>
      </c>
      <c r="Y16" s="734">
        <v>0</v>
      </c>
      <c r="Z16" s="734">
        <v>0</v>
      </c>
      <c r="AA16" s="734">
        <v>0</v>
      </c>
      <c r="AB16" s="734">
        <v>0</v>
      </c>
      <c r="AC16" s="735">
        <v>0</v>
      </c>
      <c r="AD16" s="738" t="s">
        <v>659</v>
      </c>
      <c r="AE16" s="734">
        <v>0</v>
      </c>
      <c r="AF16" s="734">
        <v>0</v>
      </c>
      <c r="AG16" s="734">
        <v>0</v>
      </c>
      <c r="AH16" s="734">
        <v>0</v>
      </c>
      <c r="AI16" s="734">
        <v>0</v>
      </c>
      <c r="AJ16" s="734">
        <v>0</v>
      </c>
      <c r="AK16" s="734">
        <v>0</v>
      </c>
      <c r="AL16" s="734">
        <v>0</v>
      </c>
      <c r="AM16" s="734">
        <v>0</v>
      </c>
      <c r="AN16" s="734">
        <v>0</v>
      </c>
      <c r="AO16" s="734">
        <v>0</v>
      </c>
      <c r="AP16" s="734">
        <v>0</v>
      </c>
      <c r="AQ16" s="735">
        <v>0</v>
      </c>
      <c r="AR16" s="738"/>
      <c r="AS16" s="734"/>
      <c r="AT16" s="734"/>
      <c r="AU16" s="734"/>
      <c r="AV16" s="734"/>
      <c r="AW16" s="734"/>
      <c r="AX16" s="734"/>
      <c r="AY16" s="734"/>
      <c r="AZ16" s="734"/>
      <c r="BA16" s="734"/>
      <c r="BB16" s="734"/>
      <c r="BC16" s="734"/>
      <c r="BD16" s="734"/>
      <c r="BE16" s="735"/>
      <c r="BF16" s="738"/>
      <c r="BG16" s="734"/>
      <c r="BH16" s="734"/>
      <c r="BI16" s="734"/>
      <c r="BJ16" s="734"/>
      <c r="BK16" s="734"/>
      <c r="BL16" s="734"/>
      <c r="BM16" s="734"/>
      <c r="BN16" s="734"/>
      <c r="BO16" s="734"/>
      <c r="BP16" s="734"/>
      <c r="BQ16" s="734"/>
      <c r="BR16" s="734"/>
      <c r="BS16" s="735"/>
      <c r="BT16" s="738"/>
      <c r="BU16" s="734"/>
      <c r="BV16" s="734"/>
      <c r="BW16" s="734"/>
      <c r="BX16" s="734"/>
      <c r="BY16" s="734"/>
      <c r="BZ16" s="734"/>
      <c r="CA16" s="734"/>
      <c r="CB16" s="734"/>
      <c r="CC16" s="734"/>
      <c r="CD16" s="734"/>
      <c r="CE16" s="734"/>
      <c r="CF16" s="734"/>
      <c r="CG16" s="735"/>
      <c r="CH16" s="738"/>
      <c r="CI16" s="734"/>
      <c r="CJ16" s="734"/>
      <c r="CK16" s="734"/>
      <c r="CL16" s="734"/>
      <c r="CM16" s="734"/>
      <c r="CN16" s="734"/>
      <c r="CO16" s="734"/>
      <c r="CP16" s="734"/>
      <c r="CQ16" s="734"/>
      <c r="CR16" s="734"/>
      <c r="CS16" s="734"/>
      <c r="CT16" s="734"/>
      <c r="CU16" s="735"/>
      <c r="CV16" s="738"/>
      <c r="CW16" s="734"/>
      <c r="CX16" s="734"/>
      <c r="CY16" s="734"/>
      <c r="CZ16" s="734"/>
      <c r="DA16" s="734"/>
      <c r="DB16" s="734"/>
      <c r="DC16" s="734"/>
      <c r="DD16" s="734"/>
      <c r="DE16" s="734"/>
      <c r="DF16" s="734"/>
      <c r="DG16" s="734"/>
      <c r="DH16" s="734"/>
      <c r="DI16" s="735"/>
    </row>
    <row r="17" spans="1:113">
      <c r="A17" s="733"/>
      <c r="B17" s="737" t="s">
        <v>659</v>
      </c>
      <c r="C17" s="734">
        <v>0</v>
      </c>
      <c r="D17" s="734">
        <v>0</v>
      </c>
      <c r="E17" s="734">
        <v>0</v>
      </c>
      <c r="F17" s="734">
        <v>0</v>
      </c>
      <c r="G17" s="734">
        <v>0</v>
      </c>
      <c r="H17" s="734">
        <v>0</v>
      </c>
      <c r="I17" s="734">
        <v>0</v>
      </c>
      <c r="J17" s="734">
        <v>0</v>
      </c>
      <c r="K17" s="734">
        <v>0</v>
      </c>
      <c r="L17" s="734">
        <v>0</v>
      </c>
      <c r="M17" s="734">
        <v>0</v>
      </c>
      <c r="N17" s="734">
        <v>0</v>
      </c>
      <c r="O17" s="735">
        <v>0</v>
      </c>
      <c r="P17" s="737" t="s">
        <v>659</v>
      </c>
      <c r="Q17" s="734">
        <v>0</v>
      </c>
      <c r="R17" s="734">
        <v>0</v>
      </c>
      <c r="S17" s="734">
        <v>0</v>
      </c>
      <c r="T17" s="734">
        <v>0</v>
      </c>
      <c r="U17" s="734">
        <v>0</v>
      </c>
      <c r="V17" s="734">
        <v>0</v>
      </c>
      <c r="W17" s="734">
        <v>0</v>
      </c>
      <c r="X17" s="734">
        <v>0</v>
      </c>
      <c r="Y17" s="734">
        <v>0</v>
      </c>
      <c r="Z17" s="734">
        <v>0</v>
      </c>
      <c r="AA17" s="734">
        <v>0</v>
      </c>
      <c r="AB17" s="734">
        <v>0</v>
      </c>
      <c r="AC17" s="735">
        <v>0</v>
      </c>
      <c r="AD17" s="738" t="s">
        <v>659</v>
      </c>
      <c r="AE17" s="734">
        <v>0</v>
      </c>
      <c r="AF17" s="734">
        <v>0</v>
      </c>
      <c r="AG17" s="734">
        <v>0</v>
      </c>
      <c r="AH17" s="734">
        <v>0</v>
      </c>
      <c r="AI17" s="734">
        <v>0</v>
      </c>
      <c r="AJ17" s="734">
        <v>0</v>
      </c>
      <c r="AK17" s="734">
        <v>0</v>
      </c>
      <c r="AL17" s="734">
        <v>0</v>
      </c>
      <c r="AM17" s="734">
        <v>0</v>
      </c>
      <c r="AN17" s="734">
        <v>0</v>
      </c>
      <c r="AO17" s="734">
        <v>0</v>
      </c>
      <c r="AP17" s="734">
        <v>0</v>
      </c>
      <c r="AQ17" s="735">
        <v>0</v>
      </c>
      <c r="AR17" s="738"/>
      <c r="AS17" s="734"/>
      <c r="AT17" s="734"/>
      <c r="AU17" s="734"/>
      <c r="AV17" s="734"/>
      <c r="AW17" s="734"/>
      <c r="AX17" s="734"/>
      <c r="AY17" s="734"/>
      <c r="AZ17" s="734"/>
      <c r="BA17" s="734"/>
      <c r="BB17" s="734"/>
      <c r="BC17" s="734"/>
      <c r="BD17" s="734"/>
      <c r="BE17" s="735"/>
      <c r="BF17" s="738"/>
      <c r="BG17" s="734"/>
      <c r="BH17" s="734"/>
      <c r="BI17" s="734"/>
      <c r="BJ17" s="734"/>
      <c r="BK17" s="734"/>
      <c r="BL17" s="734"/>
      <c r="BM17" s="734"/>
      <c r="BN17" s="734"/>
      <c r="BO17" s="734"/>
      <c r="BP17" s="734"/>
      <c r="BQ17" s="734"/>
      <c r="BR17" s="734"/>
      <c r="BS17" s="735"/>
      <c r="BT17" s="738"/>
      <c r="BU17" s="734"/>
      <c r="BV17" s="734"/>
      <c r="BW17" s="734"/>
      <c r="BX17" s="734"/>
      <c r="BY17" s="734"/>
      <c r="BZ17" s="734"/>
      <c r="CA17" s="734"/>
      <c r="CB17" s="734"/>
      <c r="CC17" s="734"/>
      <c r="CD17" s="734"/>
      <c r="CE17" s="734"/>
      <c r="CF17" s="734"/>
      <c r="CG17" s="735"/>
      <c r="CH17" s="738"/>
      <c r="CI17" s="734"/>
      <c r="CJ17" s="734"/>
      <c r="CK17" s="734"/>
      <c r="CL17" s="734"/>
      <c r="CM17" s="734"/>
      <c r="CN17" s="734"/>
      <c r="CO17" s="734"/>
      <c r="CP17" s="734"/>
      <c r="CQ17" s="734"/>
      <c r="CR17" s="734"/>
      <c r="CS17" s="734"/>
      <c r="CT17" s="734"/>
      <c r="CU17" s="735"/>
      <c r="CV17" s="738"/>
      <c r="CW17" s="734"/>
      <c r="CX17" s="734"/>
      <c r="CY17" s="734"/>
      <c r="CZ17" s="734"/>
      <c r="DA17" s="734"/>
      <c r="DB17" s="734"/>
      <c r="DC17" s="734"/>
      <c r="DD17" s="734"/>
      <c r="DE17" s="734"/>
      <c r="DF17" s="734"/>
      <c r="DG17" s="734"/>
      <c r="DH17" s="734"/>
      <c r="DI17" s="735"/>
    </row>
    <row r="18" spans="1:113">
      <c r="A18" s="733"/>
      <c r="B18" s="737" t="s">
        <v>659</v>
      </c>
      <c r="C18" s="734">
        <v>0</v>
      </c>
      <c r="D18" s="734">
        <v>0</v>
      </c>
      <c r="E18" s="734">
        <v>0</v>
      </c>
      <c r="F18" s="734">
        <v>0</v>
      </c>
      <c r="G18" s="734">
        <v>0</v>
      </c>
      <c r="H18" s="734">
        <v>0</v>
      </c>
      <c r="I18" s="734">
        <v>0</v>
      </c>
      <c r="J18" s="734">
        <v>0</v>
      </c>
      <c r="K18" s="734">
        <v>0</v>
      </c>
      <c r="L18" s="734">
        <v>0</v>
      </c>
      <c r="M18" s="734">
        <v>0</v>
      </c>
      <c r="N18" s="734">
        <v>0</v>
      </c>
      <c r="O18" s="735">
        <v>0</v>
      </c>
      <c r="P18" s="737" t="s">
        <v>659</v>
      </c>
      <c r="Q18" s="734">
        <v>0</v>
      </c>
      <c r="R18" s="734">
        <v>0</v>
      </c>
      <c r="S18" s="734">
        <v>0</v>
      </c>
      <c r="T18" s="734">
        <v>0</v>
      </c>
      <c r="U18" s="734">
        <v>0</v>
      </c>
      <c r="V18" s="734">
        <v>0</v>
      </c>
      <c r="W18" s="734">
        <v>0</v>
      </c>
      <c r="X18" s="734">
        <v>0</v>
      </c>
      <c r="Y18" s="734">
        <v>0</v>
      </c>
      <c r="Z18" s="734">
        <v>0</v>
      </c>
      <c r="AA18" s="734">
        <v>0</v>
      </c>
      <c r="AB18" s="734">
        <v>0</v>
      </c>
      <c r="AC18" s="735">
        <v>0</v>
      </c>
      <c r="AD18" s="738" t="s">
        <v>659</v>
      </c>
      <c r="AE18" s="734">
        <v>0</v>
      </c>
      <c r="AF18" s="734">
        <v>0</v>
      </c>
      <c r="AG18" s="734">
        <v>0</v>
      </c>
      <c r="AH18" s="734">
        <v>0</v>
      </c>
      <c r="AI18" s="734">
        <v>0</v>
      </c>
      <c r="AJ18" s="734">
        <v>0</v>
      </c>
      <c r="AK18" s="734">
        <v>0</v>
      </c>
      <c r="AL18" s="734">
        <v>0</v>
      </c>
      <c r="AM18" s="734">
        <v>0</v>
      </c>
      <c r="AN18" s="734">
        <v>0</v>
      </c>
      <c r="AO18" s="734">
        <v>0</v>
      </c>
      <c r="AP18" s="734">
        <v>0</v>
      </c>
      <c r="AQ18" s="735">
        <v>0</v>
      </c>
      <c r="AR18" s="738"/>
      <c r="AS18" s="734"/>
      <c r="AT18" s="734"/>
      <c r="AU18" s="734"/>
      <c r="AV18" s="734"/>
      <c r="AW18" s="734"/>
      <c r="AX18" s="734"/>
      <c r="AY18" s="734"/>
      <c r="AZ18" s="734"/>
      <c r="BA18" s="734"/>
      <c r="BB18" s="734"/>
      <c r="BC18" s="734"/>
      <c r="BD18" s="734"/>
      <c r="BE18" s="735"/>
      <c r="BF18" s="738"/>
      <c r="BG18" s="734"/>
      <c r="BH18" s="734"/>
      <c r="BI18" s="734"/>
      <c r="BJ18" s="734"/>
      <c r="BK18" s="734"/>
      <c r="BL18" s="734"/>
      <c r="BM18" s="734"/>
      <c r="BN18" s="734"/>
      <c r="BO18" s="734"/>
      <c r="BP18" s="734"/>
      <c r="BQ18" s="734"/>
      <c r="BR18" s="734"/>
      <c r="BS18" s="735"/>
      <c r="BT18" s="738"/>
      <c r="BU18" s="734"/>
      <c r="BV18" s="734"/>
      <c r="BW18" s="734"/>
      <c r="BX18" s="734"/>
      <c r="BY18" s="734"/>
      <c r="BZ18" s="734"/>
      <c r="CA18" s="734"/>
      <c r="CB18" s="734"/>
      <c r="CC18" s="734"/>
      <c r="CD18" s="734"/>
      <c r="CE18" s="734"/>
      <c r="CF18" s="734"/>
      <c r="CG18" s="735"/>
      <c r="CH18" s="738"/>
      <c r="CI18" s="734"/>
      <c r="CJ18" s="734"/>
      <c r="CK18" s="734"/>
      <c r="CL18" s="734"/>
      <c r="CM18" s="734"/>
      <c r="CN18" s="734"/>
      <c r="CO18" s="734"/>
      <c r="CP18" s="734"/>
      <c r="CQ18" s="734"/>
      <c r="CR18" s="734"/>
      <c r="CS18" s="734"/>
      <c r="CT18" s="734"/>
      <c r="CU18" s="735"/>
      <c r="CV18" s="738"/>
      <c r="CW18" s="734"/>
      <c r="CX18" s="734"/>
      <c r="CY18" s="734"/>
      <c r="CZ18" s="734"/>
      <c r="DA18" s="734"/>
      <c r="DB18" s="734"/>
      <c r="DC18" s="734"/>
      <c r="DD18" s="734"/>
      <c r="DE18" s="734"/>
      <c r="DF18" s="734"/>
      <c r="DG18" s="734"/>
      <c r="DH18" s="734"/>
      <c r="DI18" s="735"/>
    </row>
    <row r="19" spans="1:113">
      <c r="A19" s="733"/>
      <c r="B19" s="737" t="s">
        <v>659</v>
      </c>
      <c r="C19" s="734">
        <v>0</v>
      </c>
      <c r="D19" s="734">
        <v>0</v>
      </c>
      <c r="E19" s="734">
        <v>0</v>
      </c>
      <c r="F19" s="734">
        <v>0</v>
      </c>
      <c r="G19" s="734">
        <v>0</v>
      </c>
      <c r="H19" s="734">
        <v>0</v>
      </c>
      <c r="I19" s="734">
        <v>0</v>
      </c>
      <c r="J19" s="734">
        <v>0</v>
      </c>
      <c r="K19" s="734">
        <v>0</v>
      </c>
      <c r="L19" s="734">
        <v>0</v>
      </c>
      <c r="M19" s="734">
        <v>0</v>
      </c>
      <c r="N19" s="734">
        <v>0</v>
      </c>
      <c r="O19" s="735">
        <v>0</v>
      </c>
      <c r="P19" s="737" t="s">
        <v>659</v>
      </c>
      <c r="Q19" s="734">
        <v>0</v>
      </c>
      <c r="R19" s="734">
        <v>0</v>
      </c>
      <c r="S19" s="734">
        <v>0</v>
      </c>
      <c r="T19" s="734">
        <v>0</v>
      </c>
      <c r="U19" s="734">
        <v>0</v>
      </c>
      <c r="V19" s="734">
        <v>0</v>
      </c>
      <c r="W19" s="734">
        <v>0</v>
      </c>
      <c r="X19" s="734">
        <v>0</v>
      </c>
      <c r="Y19" s="734">
        <v>0</v>
      </c>
      <c r="Z19" s="734">
        <v>0</v>
      </c>
      <c r="AA19" s="734">
        <v>0</v>
      </c>
      <c r="AB19" s="734">
        <v>0</v>
      </c>
      <c r="AC19" s="735">
        <v>0</v>
      </c>
      <c r="AD19" s="738" t="s">
        <v>659</v>
      </c>
      <c r="AE19" s="734">
        <v>0</v>
      </c>
      <c r="AF19" s="734">
        <v>0</v>
      </c>
      <c r="AG19" s="734">
        <v>0</v>
      </c>
      <c r="AH19" s="734">
        <v>0</v>
      </c>
      <c r="AI19" s="734">
        <v>0</v>
      </c>
      <c r="AJ19" s="734">
        <v>0</v>
      </c>
      <c r="AK19" s="734">
        <v>0</v>
      </c>
      <c r="AL19" s="734">
        <v>0</v>
      </c>
      <c r="AM19" s="734">
        <v>0</v>
      </c>
      <c r="AN19" s="734">
        <v>0</v>
      </c>
      <c r="AO19" s="734">
        <v>0</v>
      </c>
      <c r="AP19" s="734">
        <v>0</v>
      </c>
      <c r="AQ19" s="735">
        <v>0</v>
      </c>
      <c r="AR19" s="738"/>
      <c r="AS19" s="734"/>
      <c r="AT19" s="734"/>
      <c r="AU19" s="734"/>
      <c r="AV19" s="734"/>
      <c r="AW19" s="734"/>
      <c r="AX19" s="734"/>
      <c r="AY19" s="734"/>
      <c r="AZ19" s="734"/>
      <c r="BA19" s="734"/>
      <c r="BB19" s="734"/>
      <c r="BC19" s="734"/>
      <c r="BD19" s="734"/>
      <c r="BE19" s="735"/>
      <c r="BF19" s="738"/>
      <c r="BG19" s="734"/>
      <c r="BH19" s="734"/>
      <c r="BI19" s="734"/>
      <c r="BJ19" s="734"/>
      <c r="BK19" s="734"/>
      <c r="BL19" s="734"/>
      <c r="BM19" s="734"/>
      <c r="BN19" s="734"/>
      <c r="BO19" s="734"/>
      <c r="BP19" s="734"/>
      <c r="BQ19" s="734"/>
      <c r="BR19" s="734"/>
      <c r="BS19" s="735"/>
      <c r="BT19" s="738"/>
      <c r="BU19" s="734"/>
      <c r="BV19" s="734"/>
      <c r="BW19" s="734"/>
      <c r="BX19" s="734"/>
      <c r="BY19" s="734"/>
      <c r="BZ19" s="734"/>
      <c r="CA19" s="734"/>
      <c r="CB19" s="734"/>
      <c r="CC19" s="734"/>
      <c r="CD19" s="734"/>
      <c r="CE19" s="734"/>
      <c r="CF19" s="734"/>
      <c r="CG19" s="735"/>
      <c r="CH19" s="738"/>
      <c r="CI19" s="734"/>
      <c r="CJ19" s="734"/>
      <c r="CK19" s="734"/>
      <c r="CL19" s="734"/>
      <c r="CM19" s="734"/>
      <c r="CN19" s="734"/>
      <c r="CO19" s="734"/>
      <c r="CP19" s="734"/>
      <c r="CQ19" s="734"/>
      <c r="CR19" s="734"/>
      <c r="CS19" s="734"/>
      <c r="CT19" s="734"/>
      <c r="CU19" s="735"/>
      <c r="CV19" s="738"/>
      <c r="CW19" s="734"/>
      <c r="CX19" s="734"/>
      <c r="CY19" s="734"/>
      <c r="CZ19" s="734"/>
      <c r="DA19" s="734"/>
      <c r="DB19" s="734"/>
      <c r="DC19" s="734"/>
      <c r="DD19" s="734"/>
      <c r="DE19" s="734"/>
      <c r="DF19" s="734"/>
      <c r="DG19" s="734"/>
      <c r="DH19" s="734"/>
      <c r="DI19" s="735"/>
    </row>
    <row r="20" spans="1:113">
      <c r="A20" s="733"/>
      <c r="B20" s="737" t="s">
        <v>659</v>
      </c>
      <c r="C20" s="734">
        <v>0</v>
      </c>
      <c r="D20" s="734">
        <v>0</v>
      </c>
      <c r="E20" s="734">
        <v>0</v>
      </c>
      <c r="F20" s="734">
        <v>0</v>
      </c>
      <c r="G20" s="734">
        <v>0</v>
      </c>
      <c r="H20" s="734">
        <v>0</v>
      </c>
      <c r="I20" s="734">
        <v>0</v>
      </c>
      <c r="J20" s="734">
        <v>0</v>
      </c>
      <c r="K20" s="734">
        <v>0</v>
      </c>
      <c r="L20" s="734">
        <v>0</v>
      </c>
      <c r="M20" s="734">
        <v>0</v>
      </c>
      <c r="N20" s="734">
        <v>0</v>
      </c>
      <c r="O20" s="735">
        <v>0</v>
      </c>
      <c r="P20" s="737" t="s">
        <v>659</v>
      </c>
      <c r="Q20" s="734">
        <v>0</v>
      </c>
      <c r="R20" s="734">
        <v>0</v>
      </c>
      <c r="S20" s="734">
        <v>0</v>
      </c>
      <c r="T20" s="734">
        <v>0</v>
      </c>
      <c r="U20" s="734">
        <v>0</v>
      </c>
      <c r="V20" s="734">
        <v>0</v>
      </c>
      <c r="W20" s="734">
        <v>0</v>
      </c>
      <c r="X20" s="734">
        <v>0</v>
      </c>
      <c r="Y20" s="734">
        <v>0</v>
      </c>
      <c r="Z20" s="734">
        <v>0</v>
      </c>
      <c r="AA20" s="734">
        <v>0</v>
      </c>
      <c r="AB20" s="734">
        <v>0</v>
      </c>
      <c r="AC20" s="735">
        <v>0</v>
      </c>
      <c r="AD20" s="738" t="s">
        <v>659</v>
      </c>
      <c r="AE20" s="734">
        <v>0</v>
      </c>
      <c r="AF20" s="734">
        <v>0</v>
      </c>
      <c r="AG20" s="734">
        <v>0</v>
      </c>
      <c r="AH20" s="734">
        <v>0</v>
      </c>
      <c r="AI20" s="734">
        <v>0</v>
      </c>
      <c r="AJ20" s="734">
        <v>0</v>
      </c>
      <c r="AK20" s="734">
        <v>0</v>
      </c>
      <c r="AL20" s="734">
        <v>0</v>
      </c>
      <c r="AM20" s="734">
        <v>0</v>
      </c>
      <c r="AN20" s="734">
        <v>0</v>
      </c>
      <c r="AO20" s="734">
        <v>0</v>
      </c>
      <c r="AP20" s="734">
        <v>0</v>
      </c>
      <c r="AQ20" s="735">
        <v>0</v>
      </c>
      <c r="AR20" s="738"/>
      <c r="AS20" s="734"/>
      <c r="AT20" s="734"/>
      <c r="AU20" s="734"/>
      <c r="AV20" s="734"/>
      <c r="AW20" s="734"/>
      <c r="AX20" s="734"/>
      <c r="AY20" s="734"/>
      <c r="AZ20" s="734"/>
      <c r="BA20" s="734"/>
      <c r="BB20" s="734"/>
      <c r="BC20" s="734"/>
      <c r="BD20" s="734"/>
      <c r="BE20" s="735"/>
      <c r="BF20" s="738"/>
      <c r="BG20" s="734"/>
      <c r="BH20" s="734"/>
      <c r="BI20" s="734"/>
      <c r="BJ20" s="734"/>
      <c r="BK20" s="734"/>
      <c r="BL20" s="734"/>
      <c r="BM20" s="734"/>
      <c r="BN20" s="734"/>
      <c r="BO20" s="734"/>
      <c r="BP20" s="734"/>
      <c r="BQ20" s="734"/>
      <c r="BR20" s="734"/>
      <c r="BS20" s="735"/>
      <c r="BT20" s="738"/>
      <c r="BU20" s="734"/>
      <c r="BV20" s="734"/>
      <c r="BW20" s="734"/>
      <c r="BX20" s="734"/>
      <c r="BY20" s="734"/>
      <c r="BZ20" s="734"/>
      <c r="CA20" s="734"/>
      <c r="CB20" s="734"/>
      <c r="CC20" s="734"/>
      <c r="CD20" s="734"/>
      <c r="CE20" s="734"/>
      <c r="CF20" s="734"/>
      <c r="CG20" s="735"/>
      <c r="CH20" s="738"/>
      <c r="CI20" s="734"/>
      <c r="CJ20" s="734"/>
      <c r="CK20" s="734"/>
      <c r="CL20" s="734"/>
      <c r="CM20" s="734"/>
      <c r="CN20" s="734"/>
      <c r="CO20" s="734"/>
      <c r="CP20" s="734"/>
      <c r="CQ20" s="734"/>
      <c r="CR20" s="734"/>
      <c r="CS20" s="734"/>
      <c r="CT20" s="734"/>
      <c r="CU20" s="735"/>
      <c r="CV20" s="738"/>
      <c r="CW20" s="734"/>
      <c r="CX20" s="734"/>
      <c r="CY20" s="734"/>
      <c r="CZ20" s="734"/>
      <c r="DA20" s="734"/>
      <c r="DB20" s="734"/>
      <c r="DC20" s="734"/>
      <c r="DD20" s="734"/>
      <c r="DE20" s="734"/>
      <c r="DF20" s="734"/>
      <c r="DG20" s="734"/>
      <c r="DH20" s="734"/>
      <c r="DI20" s="735"/>
    </row>
    <row r="21" spans="1:113">
      <c r="A21" s="733"/>
      <c r="B21" s="737" t="s">
        <v>659</v>
      </c>
      <c r="C21" s="734">
        <v>0</v>
      </c>
      <c r="D21" s="734">
        <v>0</v>
      </c>
      <c r="E21" s="734">
        <v>0</v>
      </c>
      <c r="F21" s="734">
        <v>0</v>
      </c>
      <c r="G21" s="734">
        <v>0</v>
      </c>
      <c r="H21" s="734">
        <v>0</v>
      </c>
      <c r="I21" s="734">
        <v>0</v>
      </c>
      <c r="J21" s="734">
        <v>0</v>
      </c>
      <c r="K21" s="734">
        <v>0</v>
      </c>
      <c r="L21" s="734">
        <v>0</v>
      </c>
      <c r="M21" s="734">
        <v>0</v>
      </c>
      <c r="N21" s="734">
        <v>0</v>
      </c>
      <c r="O21" s="735">
        <v>0</v>
      </c>
      <c r="P21" s="737" t="s">
        <v>659</v>
      </c>
      <c r="Q21" s="734">
        <v>0</v>
      </c>
      <c r="R21" s="734">
        <v>0</v>
      </c>
      <c r="S21" s="734">
        <v>0</v>
      </c>
      <c r="T21" s="734">
        <v>0</v>
      </c>
      <c r="U21" s="734">
        <v>0</v>
      </c>
      <c r="V21" s="734">
        <v>0</v>
      </c>
      <c r="W21" s="734">
        <v>0</v>
      </c>
      <c r="X21" s="734">
        <v>0</v>
      </c>
      <c r="Y21" s="734">
        <v>0</v>
      </c>
      <c r="Z21" s="734">
        <v>0</v>
      </c>
      <c r="AA21" s="734">
        <v>0</v>
      </c>
      <c r="AB21" s="734">
        <v>0</v>
      </c>
      <c r="AC21" s="735">
        <v>0</v>
      </c>
      <c r="AD21" s="738" t="s">
        <v>659</v>
      </c>
      <c r="AE21" s="734">
        <v>0</v>
      </c>
      <c r="AF21" s="734">
        <v>0</v>
      </c>
      <c r="AG21" s="734">
        <v>0</v>
      </c>
      <c r="AH21" s="734">
        <v>0</v>
      </c>
      <c r="AI21" s="734">
        <v>0</v>
      </c>
      <c r="AJ21" s="734">
        <v>0</v>
      </c>
      <c r="AK21" s="734">
        <v>0</v>
      </c>
      <c r="AL21" s="734">
        <v>0</v>
      </c>
      <c r="AM21" s="734">
        <v>0</v>
      </c>
      <c r="AN21" s="734">
        <v>0</v>
      </c>
      <c r="AO21" s="734">
        <v>0</v>
      </c>
      <c r="AP21" s="734">
        <v>0</v>
      </c>
      <c r="AQ21" s="735">
        <v>0</v>
      </c>
      <c r="AR21" s="738"/>
      <c r="AS21" s="734"/>
      <c r="AT21" s="734"/>
      <c r="AU21" s="734"/>
      <c r="AV21" s="734"/>
      <c r="AW21" s="734"/>
      <c r="AX21" s="734"/>
      <c r="AY21" s="734"/>
      <c r="AZ21" s="734"/>
      <c r="BA21" s="734"/>
      <c r="BB21" s="734"/>
      <c r="BC21" s="734"/>
      <c r="BD21" s="734"/>
      <c r="BE21" s="735"/>
      <c r="BF21" s="738"/>
      <c r="BG21" s="734"/>
      <c r="BH21" s="734"/>
      <c r="BI21" s="734"/>
      <c r="BJ21" s="734"/>
      <c r="BK21" s="734"/>
      <c r="BL21" s="734"/>
      <c r="BM21" s="734"/>
      <c r="BN21" s="734"/>
      <c r="BO21" s="734"/>
      <c r="BP21" s="734"/>
      <c r="BQ21" s="734"/>
      <c r="BR21" s="734"/>
      <c r="BS21" s="735"/>
      <c r="BT21" s="738"/>
      <c r="BU21" s="734"/>
      <c r="BV21" s="734"/>
      <c r="BW21" s="734"/>
      <c r="BX21" s="734"/>
      <c r="BY21" s="734"/>
      <c r="BZ21" s="734"/>
      <c r="CA21" s="734"/>
      <c r="CB21" s="734"/>
      <c r="CC21" s="734"/>
      <c r="CD21" s="734"/>
      <c r="CE21" s="734"/>
      <c r="CF21" s="734"/>
      <c r="CG21" s="735"/>
      <c r="CH21" s="738"/>
      <c r="CI21" s="734"/>
      <c r="CJ21" s="734"/>
      <c r="CK21" s="734"/>
      <c r="CL21" s="734"/>
      <c r="CM21" s="734"/>
      <c r="CN21" s="734"/>
      <c r="CO21" s="734"/>
      <c r="CP21" s="734"/>
      <c r="CQ21" s="734"/>
      <c r="CR21" s="734"/>
      <c r="CS21" s="734"/>
      <c r="CT21" s="734"/>
      <c r="CU21" s="735"/>
      <c r="CV21" s="738"/>
      <c r="CW21" s="734"/>
      <c r="CX21" s="734"/>
      <c r="CY21" s="734"/>
      <c r="CZ21" s="734"/>
      <c r="DA21" s="734"/>
      <c r="DB21" s="734"/>
      <c r="DC21" s="734"/>
      <c r="DD21" s="734"/>
      <c r="DE21" s="734"/>
      <c r="DF21" s="734"/>
      <c r="DG21" s="734"/>
      <c r="DH21" s="734"/>
      <c r="DI21" s="735"/>
    </row>
    <row r="22" spans="1:113">
      <c r="A22" s="733"/>
      <c r="B22" s="737" t="s">
        <v>399</v>
      </c>
      <c r="C22" s="734">
        <v>0</v>
      </c>
      <c r="D22" s="734">
        <v>0</v>
      </c>
      <c r="E22" s="734">
        <v>0</v>
      </c>
      <c r="F22" s="734">
        <v>0</v>
      </c>
      <c r="G22" s="734">
        <v>0</v>
      </c>
      <c r="H22" s="734">
        <v>0</v>
      </c>
      <c r="I22" s="734">
        <v>0</v>
      </c>
      <c r="J22" s="734">
        <v>0</v>
      </c>
      <c r="K22" s="734">
        <v>0</v>
      </c>
      <c r="L22" s="734">
        <v>0</v>
      </c>
      <c r="M22" s="734">
        <v>0</v>
      </c>
      <c r="N22" s="734">
        <v>0</v>
      </c>
      <c r="O22" s="735">
        <v>0</v>
      </c>
      <c r="P22" s="737" t="s">
        <v>399</v>
      </c>
      <c r="Q22" s="734">
        <v>0</v>
      </c>
      <c r="R22" s="734">
        <v>0</v>
      </c>
      <c r="S22" s="734">
        <v>0</v>
      </c>
      <c r="T22" s="734">
        <v>0</v>
      </c>
      <c r="U22" s="734">
        <v>0</v>
      </c>
      <c r="V22" s="734">
        <v>0</v>
      </c>
      <c r="W22" s="734">
        <v>0</v>
      </c>
      <c r="X22" s="734">
        <v>0</v>
      </c>
      <c r="Y22" s="734">
        <v>0</v>
      </c>
      <c r="Z22" s="734">
        <v>0</v>
      </c>
      <c r="AA22" s="734">
        <v>0</v>
      </c>
      <c r="AB22" s="734">
        <v>0</v>
      </c>
      <c r="AC22" s="735">
        <v>0</v>
      </c>
      <c r="AD22" s="738" t="s">
        <v>399</v>
      </c>
      <c r="AE22" s="734">
        <v>0</v>
      </c>
      <c r="AF22" s="734">
        <v>0</v>
      </c>
      <c r="AG22" s="734">
        <v>0</v>
      </c>
      <c r="AH22" s="734">
        <v>0</v>
      </c>
      <c r="AI22" s="734">
        <v>0</v>
      </c>
      <c r="AJ22" s="734">
        <v>0</v>
      </c>
      <c r="AK22" s="734">
        <v>0</v>
      </c>
      <c r="AL22" s="734">
        <v>0</v>
      </c>
      <c r="AM22" s="734">
        <v>0</v>
      </c>
      <c r="AN22" s="734">
        <v>0</v>
      </c>
      <c r="AO22" s="734">
        <v>0</v>
      </c>
      <c r="AP22" s="734">
        <v>0</v>
      </c>
      <c r="AQ22" s="735">
        <v>0</v>
      </c>
      <c r="AR22" s="738"/>
      <c r="AS22" s="734"/>
      <c r="AT22" s="734"/>
      <c r="AU22" s="734"/>
      <c r="AV22" s="734"/>
      <c r="AW22" s="734"/>
      <c r="AX22" s="734"/>
      <c r="AY22" s="734"/>
      <c r="AZ22" s="734"/>
      <c r="BA22" s="734"/>
      <c r="BB22" s="734"/>
      <c r="BC22" s="734"/>
      <c r="BD22" s="734"/>
      <c r="BE22" s="735"/>
      <c r="BF22" s="738"/>
      <c r="BG22" s="734"/>
      <c r="BH22" s="734"/>
      <c r="BI22" s="734"/>
      <c r="BJ22" s="734"/>
      <c r="BK22" s="734"/>
      <c r="BL22" s="734"/>
      <c r="BM22" s="734"/>
      <c r="BN22" s="734"/>
      <c r="BO22" s="734"/>
      <c r="BP22" s="734"/>
      <c r="BQ22" s="734"/>
      <c r="BR22" s="734"/>
      <c r="BS22" s="735"/>
      <c r="BT22" s="738"/>
      <c r="BU22" s="734"/>
      <c r="BV22" s="734"/>
      <c r="BW22" s="734"/>
      <c r="BX22" s="734"/>
      <c r="BY22" s="734"/>
      <c r="BZ22" s="734"/>
      <c r="CA22" s="734"/>
      <c r="CB22" s="734"/>
      <c r="CC22" s="734"/>
      <c r="CD22" s="734"/>
      <c r="CE22" s="734"/>
      <c r="CF22" s="734"/>
      <c r="CG22" s="735"/>
      <c r="CH22" s="738"/>
      <c r="CI22" s="734"/>
      <c r="CJ22" s="734"/>
      <c r="CK22" s="734"/>
      <c r="CL22" s="734"/>
      <c r="CM22" s="734"/>
      <c r="CN22" s="734"/>
      <c r="CO22" s="734"/>
      <c r="CP22" s="734"/>
      <c r="CQ22" s="734"/>
      <c r="CR22" s="734"/>
      <c r="CS22" s="734"/>
      <c r="CT22" s="734"/>
      <c r="CU22" s="735"/>
      <c r="CV22" s="738"/>
      <c r="CW22" s="734"/>
      <c r="CX22" s="734"/>
      <c r="CY22" s="734"/>
      <c r="CZ22" s="734"/>
      <c r="DA22" s="734"/>
      <c r="DB22" s="734"/>
      <c r="DC22" s="734"/>
      <c r="DD22" s="734"/>
      <c r="DE22" s="734"/>
      <c r="DF22" s="734"/>
      <c r="DG22" s="734"/>
      <c r="DH22" s="734"/>
      <c r="DI22" s="735"/>
    </row>
    <row r="23" spans="1:113">
      <c r="A23" s="733"/>
      <c r="B23" s="463" t="s">
        <v>1237</v>
      </c>
      <c r="C23" s="734">
        <v>50000</v>
      </c>
      <c r="D23" s="734">
        <v>39767.658333333296</v>
      </c>
      <c r="E23" s="734">
        <v>39767.658333333296</v>
      </c>
      <c r="F23" s="734">
        <v>39767.658333333296</v>
      </c>
      <c r="G23" s="734">
        <v>10232.3416666667</v>
      </c>
      <c r="H23" s="734">
        <v>50000</v>
      </c>
      <c r="I23" s="734">
        <v>10462.950000000001</v>
      </c>
      <c r="J23" s="734">
        <v>10462.950000000001</v>
      </c>
      <c r="K23" s="734">
        <v>10462.950000000001</v>
      </c>
      <c r="L23" s="734">
        <v>10462.950000000001</v>
      </c>
      <c r="M23" s="734">
        <v>10462.950000000001</v>
      </c>
      <c r="N23" s="734">
        <v>10506.382</v>
      </c>
      <c r="O23" s="735">
        <v>292356.44866666698</v>
      </c>
      <c r="P23" s="463" t="s">
        <v>1237</v>
      </c>
      <c r="Q23" s="734">
        <v>70995.629000000001</v>
      </c>
      <c r="R23" s="734">
        <v>131484.87599999999</v>
      </c>
      <c r="S23" s="734">
        <v>150968.96100000001</v>
      </c>
      <c r="T23" s="734">
        <v>101450.977</v>
      </c>
      <c r="U23" s="734">
        <v>101450.977</v>
      </c>
      <c r="V23" s="734">
        <v>101450.977</v>
      </c>
      <c r="W23" s="734">
        <v>101450.977</v>
      </c>
      <c r="X23" s="734">
        <v>101450.977</v>
      </c>
      <c r="Y23" s="734">
        <v>101450.977</v>
      </c>
      <c r="Z23" s="734">
        <v>101450.977</v>
      </c>
      <c r="AA23" s="734">
        <v>101450.977</v>
      </c>
      <c r="AB23" s="734">
        <v>101523.44500000001</v>
      </c>
      <c r="AC23" s="735">
        <v>1266580.727</v>
      </c>
      <c r="AD23" s="734" t="s">
        <v>1237</v>
      </c>
      <c r="AE23" s="734">
        <v>144984.2065</v>
      </c>
      <c r="AF23" s="734">
        <v>188444.96799999999</v>
      </c>
      <c r="AG23" s="734">
        <v>194429.7225</v>
      </c>
      <c r="AH23" s="734">
        <v>194429.7225</v>
      </c>
      <c r="AI23" s="734">
        <v>194429.7225</v>
      </c>
      <c r="AJ23" s="734">
        <v>194429.7225</v>
      </c>
      <c r="AK23" s="734">
        <v>194429.7225</v>
      </c>
      <c r="AL23" s="734">
        <v>194429.7225</v>
      </c>
      <c r="AM23" s="734">
        <v>194429.7225</v>
      </c>
      <c r="AN23" s="734">
        <v>194429.7225</v>
      </c>
      <c r="AO23" s="734">
        <v>194429.7225</v>
      </c>
      <c r="AP23" s="734">
        <v>194523.05249999999</v>
      </c>
      <c r="AQ23" s="735">
        <v>2277819.7294999999</v>
      </c>
      <c r="AR23" s="734"/>
      <c r="AS23" s="734"/>
      <c r="AT23" s="734"/>
      <c r="AU23" s="734"/>
      <c r="AV23" s="734"/>
      <c r="AW23" s="734"/>
      <c r="AX23" s="734"/>
      <c r="AY23" s="734"/>
      <c r="AZ23" s="734"/>
      <c r="BA23" s="734"/>
      <c r="BB23" s="734"/>
      <c r="BC23" s="734"/>
      <c r="BD23" s="734"/>
      <c r="BE23" s="735"/>
      <c r="BF23" s="734"/>
      <c r="BG23" s="734"/>
      <c r="BH23" s="734"/>
      <c r="BI23" s="734"/>
      <c r="BJ23" s="734"/>
      <c r="BK23" s="734"/>
      <c r="BL23" s="734"/>
      <c r="BM23" s="734"/>
      <c r="BN23" s="734"/>
      <c r="BO23" s="734"/>
      <c r="BP23" s="734"/>
      <c r="BQ23" s="734"/>
      <c r="BR23" s="734"/>
      <c r="BS23" s="735"/>
      <c r="BT23" s="734"/>
      <c r="BU23" s="734"/>
      <c r="BV23" s="734"/>
      <c r="BW23" s="734"/>
      <c r="BX23" s="734"/>
      <c r="BY23" s="734"/>
      <c r="BZ23" s="734"/>
      <c r="CA23" s="734"/>
      <c r="CB23" s="734"/>
      <c r="CC23" s="734"/>
      <c r="CD23" s="734"/>
      <c r="CE23" s="734"/>
      <c r="CF23" s="734"/>
      <c r="CG23" s="735"/>
      <c r="CH23" s="734"/>
      <c r="CI23" s="734"/>
      <c r="CJ23" s="734"/>
      <c r="CK23" s="734"/>
      <c r="CL23" s="734"/>
      <c r="CM23" s="734"/>
      <c r="CN23" s="734"/>
      <c r="CO23" s="734"/>
      <c r="CP23" s="734"/>
      <c r="CQ23" s="734"/>
      <c r="CR23" s="734"/>
      <c r="CS23" s="734"/>
      <c r="CT23" s="734"/>
      <c r="CU23" s="735"/>
      <c r="CV23" s="734"/>
      <c r="CW23" s="734"/>
      <c r="CX23" s="734"/>
      <c r="CY23" s="734"/>
      <c r="CZ23" s="734"/>
      <c r="DA23" s="734"/>
      <c r="DB23" s="734"/>
      <c r="DC23" s="734"/>
      <c r="DD23" s="734"/>
      <c r="DE23" s="734"/>
      <c r="DF23" s="734"/>
      <c r="DG23" s="734"/>
      <c r="DH23" s="734"/>
      <c r="DI23" s="735"/>
    </row>
    <row r="24" spans="1:113">
      <c r="A24" s="733"/>
      <c r="B24" s="739" t="s">
        <v>1238</v>
      </c>
      <c r="C24" s="740">
        <v>0</v>
      </c>
      <c r="D24" s="740">
        <v>-39767.658333333296</v>
      </c>
      <c r="E24" s="740">
        <v>-39767.658333333296</v>
      </c>
      <c r="F24" s="740">
        <v>-39767.658333333296</v>
      </c>
      <c r="G24" s="740">
        <v>-50000</v>
      </c>
      <c r="H24" s="740">
        <v>-10232.3416666667</v>
      </c>
      <c r="I24" s="740">
        <v>-50000</v>
      </c>
      <c r="J24" s="740">
        <v>-10462.950000000001</v>
      </c>
      <c r="K24" s="740">
        <v>-10462.950000000001</v>
      </c>
      <c r="L24" s="740">
        <v>-10462.950000000001</v>
      </c>
      <c r="M24" s="740">
        <v>-10462.950000000001</v>
      </c>
      <c r="N24" s="740">
        <v>-10462.950000000001</v>
      </c>
      <c r="O24" s="741">
        <v>-281850.066666667</v>
      </c>
      <c r="P24" s="739" t="s">
        <v>1238</v>
      </c>
      <c r="Q24" s="740">
        <v>-10506.382</v>
      </c>
      <c r="R24" s="740">
        <v>-70995.629000000001</v>
      </c>
      <c r="S24" s="740">
        <v>-90479.714000000007</v>
      </c>
      <c r="T24" s="740">
        <v>-191974.12299999999</v>
      </c>
      <c r="U24" s="740">
        <v>-101450.977</v>
      </c>
      <c r="V24" s="740">
        <v>-101450.977</v>
      </c>
      <c r="W24" s="740">
        <v>-101450.977</v>
      </c>
      <c r="X24" s="740">
        <v>-101450.977</v>
      </c>
      <c r="Y24" s="740">
        <v>-101450.977</v>
      </c>
      <c r="Z24" s="740">
        <v>-101450.977</v>
      </c>
      <c r="AA24" s="740">
        <v>-101450.977</v>
      </c>
      <c r="AB24" s="740">
        <v>-101450.977</v>
      </c>
      <c r="AC24" s="741">
        <v>-1175563.6640000001</v>
      </c>
      <c r="AD24" s="740" t="s">
        <v>1238</v>
      </c>
      <c r="AE24" s="740">
        <v>-101523.44500000001</v>
      </c>
      <c r="AF24" s="740">
        <v>-144984.2065</v>
      </c>
      <c r="AG24" s="740">
        <v>-151041.429</v>
      </c>
      <c r="AH24" s="740">
        <v>-194429.7225</v>
      </c>
      <c r="AI24" s="740">
        <v>-194429.7225</v>
      </c>
      <c r="AJ24" s="740">
        <v>-194429.7225</v>
      </c>
      <c r="AK24" s="740">
        <v>-194429.7225</v>
      </c>
      <c r="AL24" s="740">
        <v>-194429.7225</v>
      </c>
      <c r="AM24" s="740">
        <v>-194429.7225</v>
      </c>
      <c r="AN24" s="740">
        <v>-194429.7225</v>
      </c>
      <c r="AO24" s="740">
        <v>-194429.7225</v>
      </c>
      <c r="AP24" s="740">
        <v>-194429.7225</v>
      </c>
      <c r="AQ24" s="741">
        <v>-2147416.5830000001</v>
      </c>
      <c r="AR24" s="740"/>
      <c r="AS24" s="740"/>
      <c r="AT24" s="740"/>
      <c r="AU24" s="740"/>
      <c r="AV24" s="740"/>
      <c r="AW24" s="740"/>
      <c r="AX24" s="740"/>
      <c r="AY24" s="740"/>
      <c r="AZ24" s="740"/>
      <c r="BA24" s="740"/>
      <c r="BB24" s="740"/>
      <c r="BC24" s="740"/>
      <c r="BD24" s="740"/>
      <c r="BE24" s="741"/>
      <c r="BF24" s="740"/>
      <c r="BG24" s="740"/>
      <c r="BH24" s="740"/>
      <c r="BI24" s="740"/>
      <c r="BJ24" s="740"/>
      <c r="BK24" s="740"/>
      <c r="BL24" s="740"/>
      <c r="BM24" s="740"/>
      <c r="BN24" s="740"/>
      <c r="BO24" s="740"/>
      <c r="BP24" s="740"/>
      <c r="BQ24" s="740"/>
      <c r="BR24" s="740"/>
      <c r="BS24" s="741"/>
      <c r="BT24" s="740"/>
      <c r="BU24" s="740"/>
      <c r="BV24" s="740"/>
      <c r="BW24" s="740"/>
      <c r="BX24" s="740"/>
      <c r="BY24" s="740"/>
      <c r="BZ24" s="740"/>
      <c r="CA24" s="740"/>
      <c r="CB24" s="740"/>
      <c r="CC24" s="740"/>
      <c r="CD24" s="740"/>
      <c r="CE24" s="740"/>
      <c r="CF24" s="740"/>
      <c r="CG24" s="741"/>
      <c r="CH24" s="740"/>
      <c r="CI24" s="740"/>
      <c r="CJ24" s="740"/>
      <c r="CK24" s="740"/>
      <c r="CL24" s="740"/>
      <c r="CM24" s="740"/>
      <c r="CN24" s="740"/>
      <c r="CO24" s="740"/>
      <c r="CP24" s="740"/>
      <c r="CQ24" s="740"/>
      <c r="CR24" s="740"/>
      <c r="CS24" s="740"/>
      <c r="CT24" s="740"/>
      <c r="CU24" s="741"/>
      <c r="CV24" s="740"/>
      <c r="CW24" s="740"/>
      <c r="CX24" s="740"/>
      <c r="CY24" s="740"/>
      <c r="CZ24" s="740"/>
      <c r="DA24" s="740"/>
      <c r="DB24" s="740"/>
      <c r="DC24" s="740"/>
      <c r="DD24" s="740"/>
      <c r="DE24" s="740"/>
      <c r="DF24" s="740"/>
      <c r="DG24" s="740"/>
      <c r="DH24" s="740"/>
      <c r="DI24" s="741"/>
    </row>
    <row r="25" spans="1:113">
      <c r="A25" s="733" t="s">
        <v>1239</v>
      </c>
      <c r="B25" s="315" t="s">
        <v>1240</v>
      </c>
      <c r="C25" s="742">
        <v>50000</v>
      </c>
      <c r="D25" s="742">
        <v>0</v>
      </c>
      <c r="E25" s="742">
        <v>0</v>
      </c>
      <c r="F25" s="742">
        <v>0</v>
      </c>
      <c r="G25" s="742">
        <v>50712.055666666703</v>
      </c>
      <c r="H25" s="742">
        <v>130247.372333333</v>
      </c>
      <c r="I25" s="742">
        <v>50942.663999999997</v>
      </c>
      <c r="J25" s="742">
        <v>90479.714000000007</v>
      </c>
      <c r="K25" s="742">
        <v>90479.714000000007</v>
      </c>
      <c r="L25" s="742">
        <v>90479.714000000007</v>
      </c>
      <c r="M25" s="742">
        <v>90479.714000000007</v>
      </c>
      <c r="N25" s="742">
        <v>90523.145999999993</v>
      </c>
      <c r="O25" s="743">
        <v>734344.09400000004</v>
      </c>
      <c r="P25" s="315" t="s">
        <v>1240</v>
      </c>
      <c r="Q25" s="742">
        <v>60489.247000000003</v>
      </c>
      <c r="R25" s="742">
        <v>60489.247000000003</v>
      </c>
      <c r="S25" s="742">
        <v>60489.247000000003</v>
      </c>
      <c r="T25" s="742">
        <v>60445.815000000097</v>
      </c>
      <c r="U25" s="742">
        <v>150968.96100000001</v>
      </c>
      <c r="V25" s="742">
        <v>150968.96100000001</v>
      </c>
      <c r="W25" s="742">
        <v>150968.96100000001</v>
      </c>
      <c r="X25" s="742">
        <v>150968.96100000001</v>
      </c>
      <c r="Y25" s="742">
        <v>150968.96100000001</v>
      </c>
      <c r="Z25" s="742">
        <v>150968.96100000001</v>
      </c>
      <c r="AA25" s="742">
        <v>150968.96100000001</v>
      </c>
      <c r="AB25" s="742">
        <v>151041.429</v>
      </c>
      <c r="AC25" s="743">
        <v>1449737.7120000001</v>
      </c>
      <c r="AD25" s="742" t="s">
        <v>1240</v>
      </c>
      <c r="AE25" s="742">
        <v>43460.761500000001</v>
      </c>
      <c r="AF25" s="742">
        <v>43460.761500000001</v>
      </c>
      <c r="AG25" s="742">
        <v>43388.2935</v>
      </c>
      <c r="AH25" s="742">
        <v>194429.7225</v>
      </c>
      <c r="AI25" s="742">
        <v>194429.7225</v>
      </c>
      <c r="AJ25" s="742">
        <v>194429.7225</v>
      </c>
      <c r="AK25" s="742">
        <v>194429.7225</v>
      </c>
      <c r="AL25" s="742">
        <v>194429.7225</v>
      </c>
      <c r="AM25" s="742">
        <v>194429.7225</v>
      </c>
      <c r="AN25" s="742">
        <v>194429.7225</v>
      </c>
      <c r="AO25" s="742">
        <v>194429.7225</v>
      </c>
      <c r="AP25" s="742">
        <v>194523.05249999999</v>
      </c>
      <c r="AQ25" s="743">
        <v>1880270.649</v>
      </c>
      <c r="AR25" s="742"/>
      <c r="AS25" s="742"/>
      <c r="AT25" s="742"/>
      <c r="AU25" s="742"/>
      <c r="AV25" s="742"/>
      <c r="AW25" s="742"/>
      <c r="AX25" s="742"/>
      <c r="AY25" s="742"/>
      <c r="AZ25" s="742"/>
      <c r="BA25" s="742"/>
      <c r="BB25" s="742"/>
      <c r="BC25" s="742"/>
      <c r="BD25" s="742"/>
      <c r="BE25" s="743"/>
      <c r="BF25" s="742"/>
      <c r="BG25" s="742"/>
      <c r="BH25" s="742"/>
      <c r="BI25" s="742"/>
      <c r="BJ25" s="742"/>
      <c r="BK25" s="742"/>
      <c r="BL25" s="742"/>
      <c r="BM25" s="742"/>
      <c r="BN25" s="742"/>
      <c r="BO25" s="742"/>
      <c r="BP25" s="742"/>
      <c r="BQ25" s="742"/>
      <c r="BR25" s="742"/>
      <c r="BS25" s="743"/>
      <c r="BT25" s="742"/>
      <c r="BU25" s="742"/>
      <c r="BV25" s="742"/>
      <c r="BW25" s="742"/>
      <c r="BX25" s="742"/>
      <c r="BY25" s="742"/>
      <c r="BZ25" s="742"/>
      <c r="CA25" s="742"/>
      <c r="CB25" s="742"/>
      <c r="CC25" s="742"/>
      <c r="CD25" s="742"/>
      <c r="CE25" s="742"/>
      <c r="CF25" s="742"/>
      <c r="CG25" s="743"/>
      <c r="CH25" s="742"/>
      <c r="CI25" s="742"/>
      <c r="CJ25" s="742"/>
      <c r="CK25" s="742"/>
      <c r="CL25" s="742"/>
      <c r="CM25" s="742"/>
      <c r="CN25" s="742"/>
      <c r="CO25" s="742"/>
      <c r="CP25" s="742"/>
      <c r="CQ25" s="742"/>
      <c r="CR25" s="742"/>
      <c r="CS25" s="742"/>
      <c r="CT25" s="742"/>
      <c r="CU25" s="743"/>
      <c r="CV25" s="742"/>
      <c r="CW25" s="742"/>
      <c r="CX25" s="742"/>
      <c r="CY25" s="742"/>
      <c r="CZ25" s="742"/>
      <c r="DA25" s="742"/>
      <c r="DB25" s="742"/>
      <c r="DC25" s="742"/>
      <c r="DD25" s="742"/>
      <c r="DE25" s="742"/>
      <c r="DF25" s="742"/>
      <c r="DG25" s="742"/>
      <c r="DH25" s="742"/>
      <c r="DI25" s="743"/>
    </row>
    <row r="26" spans="1:113">
      <c r="A26" s="733"/>
      <c r="B26" s="463" t="s">
        <v>1241</v>
      </c>
      <c r="C26" s="734">
        <v>0</v>
      </c>
      <c r="D26" s="734">
        <v>0</v>
      </c>
      <c r="E26" s="734">
        <v>0</v>
      </c>
      <c r="F26" s="734">
        <v>0</v>
      </c>
      <c r="G26" s="734">
        <v>0</v>
      </c>
      <c r="H26" s="734">
        <v>0</v>
      </c>
      <c r="I26" s="734">
        <v>0</v>
      </c>
      <c r="J26" s="734">
        <v>0</v>
      </c>
      <c r="K26" s="734">
        <v>0</v>
      </c>
      <c r="L26" s="734">
        <v>0</v>
      </c>
      <c r="M26" s="734">
        <v>0</v>
      </c>
      <c r="N26" s="734">
        <v>0</v>
      </c>
      <c r="O26" s="735">
        <v>0</v>
      </c>
      <c r="P26" s="463" t="s">
        <v>1241</v>
      </c>
      <c r="Q26" s="734">
        <v>0</v>
      </c>
      <c r="R26" s="734">
        <v>0</v>
      </c>
      <c r="S26" s="734">
        <v>0</v>
      </c>
      <c r="T26" s="734">
        <v>0</v>
      </c>
      <c r="U26" s="734">
        <v>0</v>
      </c>
      <c r="V26" s="734">
        <v>0</v>
      </c>
      <c r="W26" s="734">
        <v>0</v>
      </c>
      <c r="X26" s="734">
        <v>0</v>
      </c>
      <c r="Y26" s="734">
        <v>0</v>
      </c>
      <c r="Z26" s="734">
        <v>0</v>
      </c>
      <c r="AA26" s="734">
        <v>0</v>
      </c>
      <c r="AB26" s="734">
        <v>0</v>
      </c>
      <c r="AC26" s="735">
        <v>0</v>
      </c>
      <c r="AD26" s="734" t="s">
        <v>1241</v>
      </c>
      <c r="AE26" s="734">
        <v>0</v>
      </c>
      <c r="AF26" s="734">
        <v>0</v>
      </c>
      <c r="AG26" s="734">
        <v>0</v>
      </c>
      <c r="AH26" s="734">
        <v>0</v>
      </c>
      <c r="AI26" s="734">
        <v>0</v>
      </c>
      <c r="AJ26" s="734">
        <v>0</v>
      </c>
      <c r="AK26" s="734">
        <v>0</v>
      </c>
      <c r="AL26" s="734">
        <v>0</v>
      </c>
      <c r="AM26" s="734">
        <v>0</v>
      </c>
      <c r="AN26" s="734">
        <v>0</v>
      </c>
      <c r="AO26" s="734">
        <v>0</v>
      </c>
      <c r="AP26" s="734">
        <v>0</v>
      </c>
      <c r="AQ26" s="735">
        <v>0</v>
      </c>
      <c r="AR26" s="734"/>
      <c r="AS26" s="734"/>
      <c r="AT26" s="734"/>
      <c r="AU26" s="734"/>
      <c r="AV26" s="734"/>
      <c r="AW26" s="734"/>
      <c r="AX26" s="734"/>
      <c r="AY26" s="734"/>
      <c r="AZ26" s="734"/>
      <c r="BA26" s="734"/>
      <c r="BB26" s="734"/>
      <c r="BC26" s="734"/>
      <c r="BD26" s="734"/>
      <c r="BE26" s="735"/>
      <c r="BF26" s="734"/>
      <c r="BG26" s="734"/>
      <c r="BH26" s="734"/>
      <c r="BI26" s="734"/>
      <c r="BJ26" s="734"/>
      <c r="BK26" s="734"/>
      <c r="BL26" s="734"/>
      <c r="BM26" s="734"/>
      <c r="BN26" s="734"/>
      <c r="BO26" s="734"/>
      <c r="BP26" s="734"/>
      <c r="BQ26" s="734"/>
      <c r="BR26" s="734"/>
      <c r="BS26" s="735"/>
      <c r="BT26" s="734"/>
      <c r="BU26" s="734"/>
      <c r="BV26" s="734"/>
      <c r="BW26" s="734"/>
      <c r="BX26" s="734"/>
      <c r="BY26" s="734"/>
      <c r="BZ26" s="734"/>
      <c r="CA26" s="734"/>
      <c r="CB26" s="734"/>
      <c r="CC26" s="734"/>
      <c r="CD26" s="734"/>
      <c r="CE26" s="734"/>
      <c r="CF26" s="734"/>
      <c r="CG26" s="735"/>
      <c r="CH26" s="734"/>
      <c r="CI26" s="734"/>
      <c r="CJ26" s="734"/>
      <c r="CK26" s="734"/>
      <c r="CL26" s="734"/>
      <c r="CM26" s="734"/>
      <c r="CN26" s="734"/>
      <c r="CO26" s="734"/>
      <c r="CP26" s="734"/>
      <c r="CQ26" s="734"/>
      <c r="CR26" s="734"/>
      <c r="CS26" s="734"/>
      <c r="CT26" s="734"/>
      <c r="CU26" s="735"/>
      <c r="CV26" s="734"/>
      <c r="CW26" s="734"/>
      <c r="CX26" s="734"/>
      <c r="CY26" s="734"/>
      <c r="CZ26" s="734"/>
      <c r="DA26" s="734"/>
      <c r="DB26" s="734"/>
      <c r="DC26" s="734"/>
      <c r="DD26" s="734"/>
      <c r="DE26" s="734"/>
      <c r="DF26" s="734"/>
      <c r="DG26" s="734"/>
      <c r="DH26" s="734"/>
      <c r="DI26" s="735"/>
    </row>
    <row r="27" spans="1:113">
      <c r="A27" s="733"/>
      <c r="B27" s="739" t="s">
        <v>1242</v>
      </c>
      <c r="C27" s="740">
        <v>39767.658333333296</v>
      </c>
      <c r="D27" s="740">
        <v>39767.658333333296</v>
      </c>
      <c r="E27" s="740">
        <v>39767.658333333296</v>
      </c>
      <c r="F27" s="740">
        <v>39767.658333333296</v>
      </c>
      <c r="G27" s="740">
        <v>39767.658333333296</v>
      </c>
      <c r="H27" s="740">
        <v>39767.658333333296</v>
      </c>
      <c r="I27" s="740">
        <v>39537.050000000003</v>
      </c>
      <c r="J27" s="740">
        <v>0</v>
      </c>
      <c r="K27" s="740">
        <v>0</v>
      </c>
      <c r="L27" s="740">
        <v>0</v>
      </c>
      <c r="M27" s="740">
        <v>0</v>
      </c>
      <c r="N27" s="740">
        <v>39878</v>
      </c>
      <c r="O27" s="741">
        <v>318021</v>
      </c>
      <c r="P27" s="739" t="s">
        <v>1242</v>
      </c>
      <c r="Q27" s="740">
        <v>90479.714000000007</v>
      </c>
      <c r="R27" s="740">
        <v>90479.714000000007</v>
      </c>
      <c r="S27" s="740">
        <v>90479.714000000007</v>
      </c>
      <c r="T27" s="740">
        <v>90523.145999999993</v>
      </c>
      <c r="U27" s="740">
        <v>0</v>
      </c>
      <c r="V27" s="740">
        <v>0</v>
      </c>
      <c r="W27" s="740">
        <v>0</v>
      </c>
      <c r="X27" s="740">
        <v>0</v>
      </c>
      <c r="Y27" s="740">
        <v>0</v>
      </c>
      <c r="Z27" s="740">
        <v>0</v>
      </c>
      <c r="AA27" s="740">
        <v>0</v>
      </c>
      <c r="AB27" s="740">
        <v>15000</v>
      </c>
      <c r="AC27" s="741">
        <v>376962.288</v>
      </c>
      <c r="AD27" s="740" t="s">
        <v>1242</v>
      </c>
      <c r="AE27" s="740">
        <v>150968.96100000001</v>
      </c>
      <c r="AF27" s="740">
        <v>150968.96100000001</v>
      </c>
      <c r="AG27" s="740">
        <v>151041.429</v>
      </c>
      <c r="AH27" s="740">
        <v>0</v>
      </c>
      <c r="AI27" s="740">
        <v>0</v>
      </c>
      <c r="AJ27" s="740">
        <v>0</v>
      </c>
      <c r="AK27" s="740">
        <v>0</v>
      </c>
      <c r="AL27" s="740">
        <v>0</v>
      </c>
      <c r="AM27" s="740">
        <v>0</v>
      </c>
      <c r="AN27" s="740">
        <v>0</v>
      </c>
      <c r="AO27" s="740">
        <v>0</v>
      </c>
      <c r="AP27" s="740">
        <v>15813</v>
      </c>
      <c r="AQ27" s="741">
        <v>468792.35100000002</v>
      </c>
      <c r="AR27" s="740"/>
      <c r="AS27" s="740"/>
      <c r="AT27" s="740"/>
      <c r="AU27" s="740"/>
      <c r="AV27" s="740"/>
      <c r="AW27" s="740"/>
      <c r="AX27" s="740"/>
      <c r="AY27" s="740"/>
      <c r="AZ27" s="740"/>
      <c r="BA27" s="740"/>
      <c r="BB27" s="740"/>
      <c r="BC27" s="740"/>
      <c r="BD27" s="740"/>
      <c r="BE27" s="741"/>
      <c r="BF27" s="740"/>
      <c r="BG27" s="740"/>
      <c r="BH27" s="740"/>
      <c r="BI27" s="740"/>
      <c r="BJ27" s="740"/>
      <c r="BK27" s="740"/>
      <c r="BL27" s="740"/>
      <c r="BM27" s="740"/>
      <c r="BN27" s="740"/>
      <c r="BO27" s="740"/>
      <c r="BP27" s="740"/>
      <c r="BQ27" s="740"/>
      <c r="BR27" s="740"/>
      <c r="BS27" s="741"/>
      <c r="BT27" s="740"/>
      <c r="BU27" s="740"/>
      <c r="BV27" s="740"/>
      <c r="BW27" s="740"/>
      <c r="BX27" s="740"/>
      <c r="BY27" s="740"/>
      <c r="BZ27" s="740"/>
      <c r="CA27" s="740"/>
      <c r="CB27" s="740"/>
      <c r="CC27" s="740"/>
      <c r="CD27" s="740"/>
      <c r="CE27" s="740"/>
      <c r="CF27" s="740"/>
      <c r="CG27" s="741"/>
      <c r="CH27" s="740"/>
      <c r="CI27" s="740"/>
      <c r="CJ27" s="740"/>
      <c r="CK27" s="740"/>
      <c r="CL27" s="740"/>
      <c r="CM27" s="740"/>
      <c r="CN27" s="740"/>
      <c r="CO27" s="740"/>
      <c r="CP27" s="740"/>
      <c r="CQ27" s="740"/>
      <c r="CR27" s="740"/>
      <c r="CS27" s="740"/>
      <c r="CT27" s="740"/>
      <c r="CU27" s="741"/>
      <c r="CV27" s="740"/>
      <c r="CW27" s="740"/>
      <c r="CX27" s="740"/>
      <c r="CY27" s="740"/>
      <c r="CZ27" s="740"/>
      <c r="DA27" s="740"/>
      <c r="DB27" s="740"/>
      <c r="DC27" s="740"/>
      <c r="DD27" s="740"/>
      <c r="DE27" s="740"/>
      <c r="DF27" s="740"/>
      <c r="DG27" s="740"/>
      <c r="DH27" s="740"/>
      <c r="DI27" s="741"/>
    </row>
    <row r="28" spans="1:113">
      <c r="A28" s="733" t="s">
        <v>1243</v>
      </c>
      <c r="B28" s="315" t="s">
        <v>1244</v>
      </c>
      <c r="C28" s="742">
        <v>89767.658333333296</v>
      </c>
      <c r="D28" s="742">
        <v>39767.658333333296</v>
      </c>
      <c r="E28" s="742">
        <v>39767.658333333296</v>
      </c>
      <c r="F28" s="742">
        <v>39767.658333333296</v>
      </c>
      <c r="G28" s="742">
        <v>90479.714000000007</v>
      </c>
      <c r="H28" s="742">
        <v>170015.03066666701</v>
      </c>
      <c r="I28" s="742">
        <v>90479.714000000007</v>
      </c>
      <c r="J28" s="742">
        <v>90479.714000000007</v>
      </c>
      <c r="K28" s="742">
        <v>90479.714000000007</v>
      </c>
      <c r="L28" s="742">
        <v>90479.714000000007</v>
      </c>
      <c r="M28" s="742">
        <v>90479.714000000007</v>
      </c>
      <c r="N28" s="742">
        <v>130401.14599999999</v>
      </c>
      <c r="O28" s="743">
        <v>1052365.094</v>
      </c>
      <c r="P28" s="315" t="s">
        <v>1244</v>
      </c>
      <c r="Q28" s="742">
        <v>150968.96100000001</v>
      </c>
      <c r="R28" s="742">
        <v>150968.96100000001</v>
      </c>
      <c r="S28" s="742">
        <v>150968.96100000001</v>
      </c>
      <c r="T28" s="742">
        <v>150968.96100000001</v>
      </c>
      <c r="U28" s="742">
        <v>150968.96100000001</v>
      </c>
      <c r="V28" s="742">
        <v>150968.96100000001</v>
      </c>
      <c r="W28" s="742">
        <v>150968.96100000001</v>
      </c>
      <c r="X28" s="742">
        <v>150968.96100000001</v>
      </c>
      <c r="Y28" s="742">
        <v>150968.96100000001</v>
      </c>
      <c r="Z28" s="742">
        <v>150968.96100000001</v>
      </c>
      <c r="AA28" s="742">
        <v>150968.96100000001</v>
      </c>
      <c r="AB28" s="742">
        <v>166041.429</v>
      </c>
      <c r="AC28" s="743">
        <v>1826700</v>
      </c>
      <c r="AD28" s="742" t="s">
        <v>1244</v>
      </c>
      <c r="AE28" s="742">
        <v>194429.7225</v>
      </c>
      <c r="AF28" s="742">
        <v>194429.7225</v>
      </c>
      <c r="AG28" s="742">
        <v>194429.7225</v>
      </c>
      <c r="AH28" s="742">
        <v>194429.7225</v>
      </c>
      <c r="AI28" s="742">
        <v>194429.7225</v>
      </c>
      <c r="AJ28" s="742">
        <v>194429.7225</v>
      </c>
      <c r="AK28" s="742">
        <v>194429.7225</v>
      </c>
      <c r="AL28" s="742">
        <v>194429.7225</v>
      </c>
      <c r="AM28" s="742">
        <v>194429.7225</v>
      </c>
      <c r="AN28" s="742">
        <v>194429.7225</v>
      </c>
      <c r="AO28" s="742">
        <v>194429.7225</v>
      </c>
      <c r="AP28" s="742">
        <v>210336.05249999999</v>
      </c>
      <c r="AQ28" s="743">
        <v>2349063</v>
      </c>
      <c r="AR28" s="742"/>
      <c r="AS28" s="742"/>
      <c r="AT28" s="742"/>
      <c r="AU28" s="742"/>
      <c r="AV28" s="742"/>
      <c r="AW28" s="742"/>
      <c r="AX28" s="742"/>
      <c r="AY28" s="742"/>
      <c r="AZ28" s="742"/>
      <c r="BA28" s="742"/>
      <c r="BB28" s="742"/>
      <c r="BC28" s="742"/>
      <c r="BD28" s="742"/>
      <c r="BE28" s="743"/>
      <c r="BF28" s="742"/>
      <c r="BG28" s="742"/>
      <c r="BH28" s="742"/>
      <c r="BI28" s="742"/>
      <c r="BJ28" s="742"/>
      <c r="BK28" s="742"/>
      <c r="BL28" s="742"/>
      <c r="BM28" s="742"/>
      <c r="BN28" s="742"/>
      <c r="BO28" s="742"/>
      <c r="BP28" s="742"/>
      <c r="BQ28" s="742"/>
      <c r="BR28" s="742"/>
      <c r="BS28" s="743"/>
      <c r="BT28" s="742"/>
      <c r="BU28" s="742"/>
      <c r="BV28" s="742"/>
      <c r="BW28" s="742"/>
      <c r="BX28" s="742"/>
      <c r="BY28" s="742"/>
      <c r="BZ28" s="742"/>
      <c r="CA28" s="742"/>
      <c r="CB28" s="742"/>
      <c r="CC28" s="742"/>
      <c r="CD28" s="742"/>
      <c r="CE28" s="742"/>
      <c r="CF28" s="742"/>
      <c r="CG28" s="743"/>
      <c r="CH28" s="742"/>
      <c r="CI28" s="742"/>
      <c r="CJ28" s="742"/>
      <c r="CK28" s="742"/>
      <c r="CL28" s="742"/>
      <c r="CM28" s="742"/>
      <c r="CN28" s="742"/>
      <c r="CO28" s="742"/>
      <c r="CP28" s="742"/>
      <c r="CQ28" s="742"/>
      <c r="CR28" s="742"/>
      <c r="CS28" s="742"/>
      <c r="CT28" s="742"/>
      <c r="CU28" s="743"/>
      <c r="CV28" s="742"/>
      <c r="CW28" s="742"/>
      <c r="CX28" s="742"/>
      <c r="CY28" s="742"/>
      <c r="CZ28" s="742"/>
      <c r="DA28" s="742"/>
      <c r="DB28" s="742"/>
      <c r="DC28" s="742"/>
      <c r="DD28" s="742"/>
      <c r="DE28" s="742"/>
      <c r="DF28" s="742"/>
      <c r="DG28" s="742"/>
      <c r="DH28" s="742"/>
      <c r="DI28" s="743"/>
    </row>
    <row r="29" spans="1:113">
      <c r="A29" s="733" t="s">
        <v>1208</v>
      </c>
      <c r="B29" s="463" t="s">
        <v>1245</v>
      </c>
      <c r="C29" s="734">
        <v>0</v>
      </c>
      <c r="D29" s="734">
        <v>0</v>
      </c>
      <c r="E29" s="734">
        <v>0</v>
      </c>
      <c r="F29" s="734">
        <v>0</v>
      </c>
      <c r="G29" s="734">
        <v>0</v>
      </c>
      <c r="H29" s="734">
        <v>0</v>
      </c>
      <c r="I29" s="734">
        <v>-33510.026211999997</v>
      </c>
      <c r="J29" s="734">
        <v>-33510.026211999997</v>
      </c>
      <c r="K29" s="734">
        <v>-33510.026211999997</v>
      </c>
      <c r="L29" s="734">
        <v>-33510.026211999997</v>
      </c>
      <c r="M29" s="734">
        <v>-33510.026211999997</v>
      </c>
      <c r="N29" s="734">
        <v>-33510.026211999997</v>
      </c>
      <c r="O29" s="735">
        <v>-201060.15727200001</v>
      </c>
      <c r="P29" s="463" t="s">
        <v>1245</v>
      </c>
      <c r="Q29" s="734">
        <v>0</v>
      </c>
      <c r="R29" s="734">
        <v>0</v>
      </c>
      <c r="S29" s="734">
        <v>0</v>
      </c>
      <c r="T29" s="734">
        <v>0</v>
      </c>
      <c r="U29" s="734">
        <v>0</v>
      </c>
      <c r="V29" s="734">
        <v>-62761.406110000004</v>
      </c>
      <c r="W29" s="734">
        <v>-62761.406110000004</v>
      </c>
      <c r="X29" s="734">
        <v>-62761.406110000004</v>
      </c>
      <c r="Y29" s="734">
        <v>-62761.406110000004</v>
      </c>
      <c r="Z29" s="734">
        <v>-62761.406110000004</v>
      </c>
      <c r="AA29" s="734">
        <v>-62761.406110000004</v>
      </c>
      <c r="AB29" s="734">
        <v>-62761.406110000004</v>
      </c>
      <c r="AC29" s="735">
        <v>-439329.84276999999</v>
      </c>
      <c r="AD29" s="734" t="s">
        <v>1245</v>
      </c>
      <c r="AE29" s="734">
        <v>0</v>
      </c>
      <c r="AF29" s="734">
        <v>0</v>
      </c>
      <c r="AG29" s="734">
        <v>0</v>
      </c>
      <c r="AH29" s="734">
        <v>0</v>
      </c>
      <c r="AI29" s="734">
        <v>-82367.038520000002</v>
      </c>
      <c r="AJ29" s="734">
        <v>-82367.038520000002</v>
      </c>
      <c r="AK29" s="734">
        <v>-82367.038520000002</v>
      </c>
      <c r="AL29" s="734">
        <v>-82367.038520000002</v>
      </c>
      <c r="AM29" s="734">
        <v>-82367.038520000002</v>
      </c>
      <c r="AN29" s="734">
        <v>-82367.038520000002</v>
      </c>
      <c r="AO29" s="734">
        <v>-82367.038520000002</v>
      </c>
      <c r="AP29" s="734">
        <v>-82367.038520000002</v>
      </c>
      <c r="AQ29" s="735">
        <v>-658936.30816000002</v>
      </c>
      <c r="AR29" s="734"/>
      <c r="AS29" s="734"/>
      <c r="AT29" s="734"/>
      <c r="AU29" s="734"/>
      <c r="AV29" s="734"/>
      <c r="AW29" s="734"/>
      <c r="AX29" s="734"/>
      <c r="AY29" s="734"/>
      <c r="AZ29" s="734"/>
      <c r="BA29" s="734"/>
      <c r="BB29" s="734"/>
      <c r="BC29" s="734"/>
      <c r="BD29" s="734"/>
      <c r="BE29" s="735"/>
      <c r="BF29" s="734"/>
      <c r="BG29" s="734"/>
      <c r="BH29" s="734"/>
      <c r="BI29" s="734"/>
      <c r="BJ29" s="734"/>
      <c r="BK29" s="734"/>
      <c r="BL29" s="734"/>
      <c r="BM29" s="734"/>
      <c r="BN29" s="734"/>
      <c r="BO29" s="734"/>
      <c r="BP29" s="734"/>
      <c r="BQ29" s="734"/>
      <c r="BR29" s="734"/>
      <c r="BS29" s="735"/>
      <c r="BT29" s="734"/>
      <c r="BU29" s="734"/>
      <c r="BV29" s="734"/>
      <c r="BW29" s="734"/>
      <c r="BX29" s="734"/>
      <c r="BY29" s="734"/>
      <c r="BZ29" s="734"/>
      <c r="CA29" s="734"/>
      <c r="CB29" s="734"/>
      <c r="CC29" s="734"/>
      <c r="CD29" s="734"/>
      <c r="CE29" s="734"/>
      <c r="CF29" s="734"/>
      <c r="CG29" s="735"/>
      <c r="CH29" s="734"/>
      <c r="CI29" s="734"/>
      <c r="CJ29" s="734"/>
      <c r="CK29" s="734"/>
      <c r="CL29" s="734"/>
      <c r="CM29" s="734"/>
      <c r="CN29" s="734"/>
      <c r="CO29" s="734"/>
      <c r="CP29" s="734"/>
      <c r="CQ29" s="734"/>
      <c r="CR29" s="734"/>
      <c r="CS29" s="734"/>
      <c r="CT29" s="734"/>
      <c r="CU29" s="735"/>
      <c r="CV29" s="734"/>
      <c r="CW29" s="734"/>
      <c r="CX29" s="734"/>
      <c r="CY29" s="734"/>
      <c r="CZ29" s="734"/>
      <c r="DA29" s="734"/>
      <c r="DB29" s="734"/>
      <c r="DC29" s="734"/>
      <c r="DD29" s="734"/>
      <c r="DE29" s="734"/>
      <c r="DF29" s="734"/>
      <c r="DG29" s="734"/>
      <c r="DH29" s="734"/>
      <c r="DI29" s="735"/>
    </row>
    <row r="30" spans="1:113">
      <c r="A30" s="733"/>
      <c r="B30" s="463" t="s">
        <v>1246</v>
      </c>
      <c r="C30" s="734">
        <v>0</v>
      </c>
      <c r="D30" s="734">
        <v>-5666.2759999999998</v>
      </c>
      <c r="E30" s="734">
        <v>-11135.376</v>
      </c>
      <c r="F30" s="734">
        <v>-11135.376</v>
      </c>
      <c r="G30" s="734">
        <v>-11135.376</v>
      </c>
      <c r="H30" s="734">
        <v>-11135.376</v>
      </c>
      <c r="I30" s="734">
        <v>-18352.794333333299</v>
      </c>
      <c r="J30" s="734">
        <v>-18352.794333333299</v>
      </c>
      <c r="K30" s="734">
        <v>-18352.794333333299</v>
      </c>
      <c r="L30" s="734">
        <v>-18352.794333333299</v>
      </c>
      <c r="M30" s="734">
        <v>-18352.794333333299</v>
      </c>
      <c r="N30" s="734">
        <v>-18352.794333333299</v>
      </c>
      <c r="O30" s="735">
        <v>-160324.546</v>
      </c>
      <c r="P30" s="463" t="s">
        <v>1246</v>
      </c>
      <c r="Q30" s="734">
        <v>0</v>
      </c>
      <c r="R30" s="734">
        <v>-7474.4535999999998</v>
      </c>
      <c r="S30" s="734">
        <v>-12495.953600000001</v>
      </c>
      <c r="T30" s="734">
        <v>-12495.953600000001</v>
      </c>
      <c r="U30" s="734">
        <v>-12495.953600000001</v>
      </c>
      <c r="V30" s="734">
        <v>-20435.0019333333</v>
      </c>
      <c r="W30" s="734">
        <v>-20435.0019333333</v>
      </c>
      <c r="X30" s="734">
        <v>-20435.0019333333</v>
      </c>
      <c r="Y30" s="734">
        <v>-20435.0019333333</v>
      </c>
      <c r="Z30" s="734">
        <v>-20435.0019333333</v>
      </c>
      <c r="AA30" s="734">
        <v>-20435.0019333333</v>
      </c>
      <c r="AB30" s="734">
        <v>-20435.0019333333</v>
      </c>
      <c r="AC30" s="735">
        <v>-188007.327933333</v>
      </c>
      <c r="AD30" s="734" t="s">
        <v>1246</v>
      </c>
      <c r="AE30" s="734">
        <v>0</v>
      </c>
      <c r="AF30" s="734">
        <v>-7925.1509599999999</v>
      </c>
      <c r="AG30" s="734">
        <v>-13448.85096</v>
      </c>
      <c r="AH30" s="734">
        <v>-13448.85096</v>
      </c>
      <c r="AI30" s="734">
        <v>-22181.8142933333</v>
      </c>
      <c r="AJ30" s="734">
        <v>-22181.8142933333</v>
      </c>
      <c r="AK30" s="734">
        <v>-22181.8142933333</v>
      </c>
      <c r="AL30" s="734">
        <v>-22181.8142933333</v>
      </c>
      <c r="AM30" s="734">
        <v>-22181.8142933333</v>
      </c>
      <c r="AN30" s="734">
        <v>-22181.8142933333</v>
      </c>
      <c r="AO30" s="734">
        <v>-22181.8142933333</v>
      </c>
      <c r="AP30" s="734">
        <v>-22181.8142933333</v>
      </c>
      <c r="AQ30" s="735">
        <v>-212277.367226667</v>
      </c>
      <c r="AR30" s="734"/>
      <c r="AS30" s="734"/>
      <c r="AT30" s="734"/>
      <c r="AU30" s="734"/>
      <c r="AV30" s="734"/>
      <c r="AW30" s="734"/>
      <c r="AX30" s="734"/>
      <c r="AY30" s="734"/>
      <c r="AZ30" s="734"/>
      <c r="BA30" s="734"/>
      <c r="BB30" s="734"/>
      <c r="BC30" s="734"/>
      <c r="BD30" s="734"/>
      <c r="BE30" s="735"/>
      <c r="BF30" s="734"/>
      <c r="BG30" s="734"/>
      <c r="BH30" s="734"/>
      <c r="BI30" s="734"/>
      <c r="BJ30" s="734"/>
      <c r="BK30" s="734"/>
      <c r="BL30" s="734"/>
      <c r="BM30" s="734"/>
      <c r="BN30" s="734"/>
      <c r="BO30" s="734"/>
      <c r="BP30" s="734"/>
      <c r="BQ30" s="734"/>
      <c r="BR30" s="734"/>
      <c r="BS30" s="735"/>
      <c r="BT30" s="734"/>
      <c r="BU30" s="734"/>
      <c r="BV30" s="734"/>
      <c r="BW30" s="734"/>
      <c r="BX30" s="734"/>
      <c r="BY30" s="734"/>
      <c r="BZ30" s="734"/>
      <c r="CA30" s="734"/>
      <c r="CB30" s="734"/>
      <c r="CC30" s="734"/>
      <c r="CD30" s="734"/>
      <c r="CE30" s="734"/>
      <c r="CF30" s="734"/>
      <c r="CG30" s="735"/>
      <c r="CH30" s="734"/>
      <c r="CI30" s="734"/>
      <c r="CJ30" s="734"/>
      <c r="CK30" s="734"/>
      <c r="CL30" s="734"/>
      <c r="CM30" s="734"/>
      <c r="CN30" s="734"/>
      <c r="CO30" s="734"/>
      <c r="CP30" s="734"/>
      <c r="CQ30" s="734"/>
      <c r="CR30" s="734"/>
      <c r="CS30" s="734"/>
      <c r="CT30" s="734"/>
      <c r="CU30" s="735"/>
      <c r="CV30" s="734"/>
      <c r="CW30" s="734"/>
      <c r="CX30" s="734"/>
      <c r="CY30" s="734"/>
      <c r="CZ30" s="734"/>
      <c r="DA30" s="734"/>
      <c r="DB30" s="734"/>
      <c r="DC30" s="734"/>
      <c r="DD30" s="734"/>
      <c r="DE30" s="734"/>
      <c r="DF30" s="734"/>
      <c r="DG30" s="734"/>
      <c r="DH30" s="734"/>
      <c r="DI30" s="735"/>
    </row>
    <row r="31" spans="1:113">
      <c r="A31" s="733"/>
      <c r="B31" s="463" t="s">
        <v>1247</v>
      </c>
      <c r="C31" s="734">
        <v>-39391.247499999998</v>
      </c>
      <c r="D31" s="734">
        <v>-39391.247499999998</v>
      </c>
      <c r="E31" s="734">
        <v>-39391.247499999998</v>
      </c>
      <c r="F31" s="734">
        <v>-39391.247499999998</v>
      </c>
      <c r="G31" s="734">
        <v>-39391.247499999998</v>
      </c>
      <c r="H31" s="734">
        <v>-39391.247499999998</v>
      </c>
      <c r="I31" s="734">
        <v>-20724.514999999999</v>
      </c>
      <c r="J31" s="734">
        <v>0</v>
      </c>
      <c r="K31" s="734">
        <v>0</v>
      </c>
      <c r="L31" s="734">
        <v>0</v>
      </c>
      <c r="M31" s="734">
        <v>0</v>
      </c>
      <c r="N31" s="734">
        <v>-25647</v>
      </c>
      <c r="O31" s="735">
        <v>-282719</v>
      </c>
      <c r="P31" s="463" t="s">
        <v>1247</v>
      </c>
      <c r="Q31" s="734">
        <v>-51864.308545333297</v>
      </c>
      <c r="R31" s="734">
        <v>-46196.544545333301</v>
      </c>
      <c r="S31" s="734">
        <v>-40727.444545333303</v>
      </c>
      <c r="T31" s="734">
        <v>-40727.444545333303</v>
      </c>
      <c r="U31" s="734">
        <v>-40727.444545333303</v>
      </c>
      <c r="V31" s="734">
        <v>-40743.530001333304</v>
      </c>
      <c r="W31" s="734">
        <v>0</v>
      </c>
      <c r="X31" s="734">
        <v>0</v>
      </c>
      <c r="Y31" s="734">
        <v>0</v>
      </c>
      <c r="Z31" s="734">
        <v>0</v>
      </c>
      <c r="AA31" s="734">
        <v>0</v>
      </c>
      <c r="AB31" s="734">
        <v>-10000</v>
      </c>
      <c r="AC31" s="735">
        <v>-270986.71672800003</v>
      </c>
      <c r="AD31" s="734" t="s">
        <v>1247</v>
      </c>
      <c r="AE31" s="734">
        <v>-83198.164843333405</v>
      </c>
      <c r="AF31" s="734">
        <v>-75721.954443333307</v>
      </c>
      <c r="AG31" s="734">
        <v>-70700.454443333307</v>
      </c>
      <c r="AH31" s="734">
        <v>-70700.454443333307</v>
      </c>
      <c r="AI31" s="734">
        <v>-70730.581123333293</v>
      </c>
      <c r="AJ31" s="734">
        <v>0</v>
      </c>
      <c r="AK31" s="734">
        <v>0</v>
      </c>
      <c r="AL31" s="734">
        <v>0</v>
      </c>
      <c r="AM31" s="734">
        <v>0</v>
      </c>
      <c r="AN31" s="734">
        <v>0</v>
      </c>
      <c r="AO31" s="734">
        <v>0</v>
      </c>
      <c r="AP31" s="734">
        <v>-12211</v>
      </c>
      <c r="AQ31" s="735">
        <v>-383262.60929666698</v>
      </c>
      <c r="AR31" s="734"/>
      <c r="AS31" s="734"/>
      <c r="AT31" s="734"/>
      <c r="AU31" s="734"/>
      <c r="AV31" s="734"/>
      <c r="AW31" s="734"/>
      <c r="AX31" s="734"/>
      <c r="AY31" s="734"/>
      <c r="AZ31" s="734"/>
      <c r="BA31" s="734"/>
      <c r="BB31" s="734"/>
      <c r="BC31" s="734"/>
      <c r="BD31" s="734"/>
      <c r="BE31" s="735"/>
      <c r="BF31" s="734"/>
      <c r="BG31" s="734"/>
      <c r="BH31" s="734"/>
      <c r="BI31" s="734"/>
      <c r="BJ31" s="734"/>
      <c r="BK31" s="734"/>
      <c r="BL31" s="734"/>
      <c r="BM31" s="734"/>
      <c r="BN31" s="734"/>
      <c r="BO31" s="734"/>
      <c r="BP31" s="734"/>
      <c r="BQ31" s="734"/>
      <c r="BR31" s="734"/>
      <c r="BS31" s="735"/>
      <c r="BT31" s="734"/>
      <c r="BU31" s="734"/>
      <c r="BV31" s="734"/>
      <c r="BW31" s="734"/>
      <c r="BX31" s="734"/>
      <c r="BY31" s="734"/>
      <c r="BZ31" s="734"/>
      <c r="CA31" s="734"/>
      <c r="CB31" s="734"/>
      <c r="CC31" s="734"/>
      <c r="CD31" s="734"/>
      <c r="CE31" s="734"/>
      <c r="CF31" s="734"/>
      <c r="CG31" s="735"/>
      <c r="CH31" s="734"/>
      <c r="CI31" s="734"/>
      <c r="CJ31" s="734"/>
      <c r="CK31" s="734"/>
      <c r="CL31" s="734"/>
      <c r="CM31" s="734"/>
      <c r="CN31" s="734"/>
      <c r="CO31" s="734"/>
      <c r="CP31" s="734"/>
      <c r="CQ31" s="734"/>
      <c r="CR31" s="734"/>
      <c r="CS31" s="734"/>
      <c r="CT31" s="734"/>
      <c r="CU31" s="735"/>
      <c r="CV31" s="734"/>
      <c r="CW31" s="734"/>
      <c r="CX31" s="734"/>
      <c r="CY31" s="734"/>
      <c r="CZ31" s="734"/>
      <c r="DA31" s="734"/>
      <c r="DB31" s="734"/>
      <c r="DC31" s="734"/>
      <c r="DD31" s="734"/>
      <c r="DE31" s="734"/>
      <c r="DF31" s="734"/>
      <c r="DG31" s="734"/>
      <c r="DH31" s="734"/>
      <c r="DI31" s="735"/>
    </row>
    <row r="32" spans="1:113">
      <c r="A32" s="733"/>
      <c r="B32" s="463" t="s">
        <v>1248</v>
      </c>
      <c r="C32" s="734">
        <v>-5833.3333333333303</v>
      </c>
      <c r="D32" s="734">
        <v>-7250</v>
      </c>
      <c r="E32" s="734">
        <v>-7250</v>
      </c>
      <c r="F32" s="734">
        <v>-7250</v>
      </c>
      <c r="G32" s="734">
        <v>-7250</v>
      </c>
      <c r="H32" s="734">
        <v>-7250</v>
      </c>
      <c r="I32" s="734">
        <v>-7250</v>
      </c>
      <c r="J32" s="734">
        <v>-7250</v>
      </c>
      <c r="K32" s="734">
        <v>-7250</v>
      </c>
      <c r="L32" s="734">
        <v>-7250</v>
      </c>
      <c r="M32" s="734">
        <v>-7250</v>
      </c>
      <c r="N32" s="734">
        <v>-7250</v>
      </c>
      <c r="O32" s="735">
        <v>-85583.333333333299</v>
      </c>
      <c r="P32" s="463" t="s">
        <v>1248</v>
      </c>
      <c r="Q32" s="734">
        <v>-12250</v>
      </c>
      <c r="R32" s="734">
        <v>-13583.333333333299</v>
      </c>
      <c r="S32" s="734">
        <v>-13583.333333333299</v>
      </c>
      <c r="T32" s="734">
        <v>-13583.333333333299</v>
      </c>
      <c r="U32" s="734">
        <v>-13583.333333333299</v>
      </c>
      <c r="V32" s="734">
        <v>-13583.333333333299</v>
      </c>
      <c r="W32" s="734">
        <v>-13583.333333333299</v>
      </c>
      <c r="X32" s="734">
        <v>-13583.333333333299</v>
      </c>
      <c r="Y32" s="734">
        <v>-13583.333333333299</v>
      </c>
      <c r="Z32" s="734">
        <v>-13583.333333333299</v>
      </c>
      <c r="AA32" s="734">
        <v>-13583.333333333299</v>
      </c>
      <c r="AB32" s="734">
        <v>-13583.333333333299</v>
      </c>
      <c r="AC32" s="735">
        <v>-161666.66666666701</v>
      </c>
      <c r="AD32" s="734" t="s">
        <v>1248</v>
      </c>
      <c r="AE32" s="734">
        <v>-15250</v>
      </c>
      <c r="AF32" s="734">
        <v>-15416.666666666701</v>
      </c>
      <c r="AG32" s="734">
        <v>-15416.666666666701</v>
      </c>
      <c r="AH32" s="734">
        <v>-15416.666666666701</v>
      </c>
      <c r="AI32" s="734">
        <v>-15416.666666666701</v>
      </c>
      <c r="AJ32" s="734">
        <v>-15416.666666666701</v>
      </c>
      <c r="AK32" s="734">
        <v>-15416.666666666701</v>
      </c>
      <c r="AL32" s="734">
        <v>-15416.666666666701</v>
      </c>
      <c r="AM32" s="734">
        <v>-15416.666666666701</v>
      </c>
      <c r="AN32" s="734">
        <v>-15416.666666666701</v>
      </c>
      <c r="AO32" s="734">
        <v>-15416.666666666701</v>
      </c>
      <c r="AP32" s="734">
        <v>-15416.666666666701</v>
      </c>
      <c r="AQ32" s="735">
        <v>-184833.33333333299</v>
      </c>
      <c r="AR32" s="734"/>
      <c r="AS32" s="734"/>
      <c r="AT32" s="734"/>
      <c r="AU32" s="734"/>
      <c r="AV32" s="734"/>
      <c r="AW32" s="734"/>
      <c r="AX32" s="734"/>
      <c r="AY32" s="734"/>
      <c r="AZ32" s="734"/>
      <c r="BA32" s="734"/>
      <c r="BB32" s="734"/>
      <c r="BC32" s="734"/>
      <c r="BD32" s="734"/>
      <c r="BE32" s="735"/>
      <c r="BF32" s="734"/>
      <c r="BG32" s="734"/>
      <c r="BH32" s="734"/>
      <c r="BI32" s="734"/>
      <c r="BJ32" s="734"/>
      <c r="BK32" s="734"/>
      <c r="BL32" s="734"/>
      <c r="BM32" s="734"/>
      <c r="BN32" s="734"/>
      <c r="BO32" s="734"/>
      <c r="BP32" s="734"/>
      <c r="BQ32" s="734"/>
      <c r="BR32" s="734"/>
      <c r="BS32" s="735"/>
      <c r="BT32" s="734"/>
      <c r="BU32" s="734"/>
      <c r="BV32" s="734"/>
      <c r="BW32" s="734"/>
      <c r="BX32" s="734"/>
      <c r="BY32" s="734"/>
      <c r="BZ32" s="734"/>
      <c r="CA32" s="734"/>
      <c r="CB32" s="734"/>
      <c r="CC32" s="734"/>
      <c r="CD32" s="734"/>
      <c r="CE32" s="734"/>
      <c r="CF32" s="734"/>
      <c r="CG32" s="735"/>
      <c r="CH32" s="734"/>
      <c r="CI32" s="734"/>
      <c r="CJ32" s="734"/>
      <c r="CK32" s="734"/>
      <c r="CL32" s="734"/>
      <c r="CM32" s="734"/>
      <c r="CN32" s="734"/>
      <c r="CO32" s="734"/>
      <c r="CP32" s="734"/>
      <c r="CQ32" s="734"/>
      <c r="CR32" s="734"/>
      <c r="CS32" s="734"/>
      <c r="CT32" s="734"/>
      <c r="CU32" s="735"/>
      <c r="CV32" s="734"/>
      <c r="CW32" s="734"/>
      <c r="CX32" s="734"/>
      <c r="CY32" s="734"/>
      <c r="CZ32" s="734"/>
      <c r="DA32" s="734"/>
      <c r="DB32" s="734"/>
      <c r="DC32" s="734"/>
      <c r="DD32" s="734"/>
      <c r="DE32" s="734"/>
      <c r="DF32" s="734"/>
      <c r="DG32" s="734"/>
      <c r="DH32" s="734"/>
      <c r="DI32" s="735"/>
    </row>
    <row r="33" spans="1:113">
      <c r="A33" s="733"/>
      <c r="B33" s="737" t="s">
        <v>1249</v>
      </c>
      <c r="C33" s="734">
        <v>-5833.3333333333303</v>
      </c>
      <c r="D33" s="734">
        <v>-5833.3333333333303</v>
      </c>
      <c r="E33" s="734">
        <v>-5833.3333333333303</v>
      </c>
      <c r="F33" s="734">
        <v>-5833.3333333333303</v>
      </c>
      <c r="G33" s="734">
        <v>-5833.3333333333303</v>
      </c>
      <c r="H33" s="734">
        <v>-5833.3333333333303</v>
      </c>
      <c r="I33" s="734">
        <v>-5833.3333333333303</v>
      </c>
      <c r="J33" s="734">
        <v>-5833.3333333333303</v>
      </c>
      <c r="K33" s="734">
        <v>-5833.3333333333303</v>
      </c>
      <c r="L33" s="734">
        <v>-5833.3333333333303</v>
      </c>
      <c r="M33" s="734">
        <v>-5833.3333333333303</v>
      </c>
      <c r="N33" s="734">
        <v>-5833.3333333333303</v>
      </c>
      <c r="O33" s="735">
        <v>-70000</v>
      </c>
      <c r="P33" s="737" t="s">
        <v>1249</v>
      </c>
      <c r="Q33" s="734">
        <v>-10833.333333333299</v>
      </c>
      <c r="R33" s="734">
        <v>-10833.333333333299</v>
      </c>
      <c r="S33" s="734">
        <v>-10833.333333333299</v>
      </c>
      <c r="T33" s="734">
        <v>-10833.333333333299</v>
      </c>
      <c r="U33" s="734">
        <v>-10833.333333333299</v>
      </c>
      <c r="V33" s="734">
        <v>-10833.333333333299</v>
      </c>
      <c r="W33" s="734">
        <v>-10833.333333333299</v>
      </c>
      <c r="X33" s="734">
        <v>-10833.333333333299</v>
      </c>
      <c r="Y33" s="734">
        <v>-10833.333333333299</v>
      </c>
      <c r="Z33" s="734">
        <v>-10833.333333333299</v>
      </c>
      <c r="AA33" s="734">
        <v>-10833.333333333299</v>
      </c>
      <c r="AB33" s="734">
        <v>-10833.333333333299</v>
      </c>
      <c r="AC33" s="735">
        <v>-130000</v>
      </c>
      <c r="AD33" s="738" t="s">
        <v>1249</v>
      </c>
      <c r="AE33" s="734">
        <v>-12500</v>
      </c>
      <c r="AF33" s="734">
        <v>-12500</v>
      </c>
      <c r="AG33" s="734">
        <v>-12500</v>
      </c>
      <c r="AH33" s="734">
        <v>-12500</v>
      </c>
      <c r="AI33" s="734">
        <v>-12500</v>
      </c>
      <c r="AJ33" s="734">
        <v>-12500</v>
      </c>
      <c r="AK33" s="734">
        <v>-12500</v>
      </c>
      <c r="AL33" s="734">
        <v>-12500</v>
      </c>
      <c r="AM33" s="734">
        <v>-12500</v>
      </c>
      <c r="AN33" s="734">
        <v>-12500</v>
      </c>
      <c r="AO33" s="734">
        <v>-12500</v>
      </c>
      <c r="AP33" s="734">
        <v>-12500</v>
      </c>
      <c r="AQ33" s="735">
        <v>-150000</v>
      </c>
      <c r="AR33" s="738"/>
      <c r="AS33" s="734"/>
      <c r="AT33" s="734"/>
      <c r="AU33" s="734"/>
      <c r="AV33" s="734"/>
      <c r="AW33" s="734"/>
      <c r="AX33" s="734"/>
      <c r="AY33" s="734"/>
      <c r="AZ33" s="734"/>
      <c r="BA33" s="734"/>
      <c r="BB33" s="734"/>
      <c r="BC33" s="734"/>
      <c r="BD33" s="734"/>
      <c r="BE33" s="735"/>
      <c r="BF33" s="738"/>
      <c r="BG33" s="734"/>
      <c r="BH33" s="734"/>
      <c r="BI33" s="734"/>
      <c r="BJ33" s="734"/>
      <c r="BK33" s="734"/>
      <c r="BL33" s="734"/>
      <c r="BM33" s="734"/>
      <c r="BN33" s="734"/>
      <c r="BO33" s="734"/>
      <c r="BP33" s="734"/>
      <c r="BQ33" s="734"/>
      <c r="BR33" s="734"/>
      <c r="BS33" s="735"/>
      <c r="BT33" s="738"/>
      <c r="BU33" s="734"/>
      <c r="BV33" s="734"/>
      <c r="BW33" s="734"/>
      <c r="BX33" s="734"/>
      <c r="BY33" s="734"/>
      <c r="BZ33" s="734"/>
      <c r="CA33" s="734"/>
      <c r="CB33" s="734"/>
      <c r="CC33" s="734"/>
      <c r="CD33" s="734"/>
      <c r="CE33" s="734"/>
      <c r="CF33" s="734"/>
      <c r="CG33" s="735"/>
      <c r="CH33" s="738"/>
      <c r="CI33" s="734"/>
      <c r="CJ33" s="734"/>
      <c r="CK33" s="734"/>
      <c r="CL33" s="734"/>
      <c r="CM33" s="734"/>
      <c r="CN33" s="734"/>
      <c r="CO33" s="734"/>
      <c r="CP33" s="734"/>
      <c r="CQ33" s="734"/>
      <c r="CR33" s="734"/>
      <c r="CS33" s="734"/>
      <c r="CT33" s="734"/>
      <c r="CU33" s="735"/>
      <c r="CV33" s="738"/>
      <c r="CW33" s="734"/>
      <c r="CX33" s="734"/>
      <c r="CY33" s="734"/>
      <c r="CZ33" s="734"/>
      <c r="DA33" s="734"/>
      <c r="DB33" s="734"/>
      <c r="DC33" s="734"/>
      <c r="DD33" s="734"/>
      <c r="DE33" s="734"/>
      <c r="DF33" s="734"/>
      <c r="DG33" s="734"/>
      <c r="DH33" s="734"/>
      <c r="DI33" s="735"/>
    </row>
    <row r="34" spans="1:113">
      <c r="A34" s="733"/>
      <c r="B34" s="737" t="s">
        <v>1250</v>
      </c>
      <c r="C34" s="734">
        <v>0</v>
      </c>
      <c r="D34" s="734">
        <v>-1416.6666666666699</v>
      </c>
      <c r="E34" s="734">
        <v>-1416.6666666666699</v>
      </c>
      <c r="F34" s="734">
        <v>-1416.6666666666699</v>
      </c>
      <c r="G34" s="734">
        <v>-1416.6666666666699</v>
      </c>
      <c r="H34" s="734">
        <v>-1416.6666666666699</v>
      </c>
      <c r="I34" s="734">
        <v>-1416.6666666666699</v>
      </c>
      <c r="J34" s="734">
        <v>-1416.6666666666699</v>
      </c>
      <c r="K34" s="734">
        <v>-1416.6666666666699</v>
      </c>
      <c r="L34" s="734">
        <v>-1416.6666666666699</v>
      </c>
      <c r="M34" s="734">
        <v>-1416.6666666666699</v>
      </c>
      <c r="N34" s="734">
        <v>-1416.6666666666699</v>
      </c>
      <c r="O34" s="735">
        <v>-15583.333333333299</v>
      </c>
      <c r="P34" s="737" t="s">
        <v>1250</v>
      </c>
      <c r="Q34" s="734">
        <v>-1416.6666666666699</v>
      </c>
      <c r="R34" s="734">
        <v>-2750</v>
      </c>
      <c r="S34" s="734">
        <v>-2750</v>
      </c>
      <c r="T34" s="734">
        <v>-2750</v>
      </c>
      <c r="U34" s="734">
        <v>-2750</v>
      </c>
      <c r="V34" s="734">
        <v>-2750</v>
      </c>
      <c r="W34" s="734">
        <v>-2750</v>
      </c>
      <c r="X34" s="734">
        <v>-2750</v>
      </c>
      <c r="Y34" s="734">
        <v>-2750</v>
      </c>
      <c r="Z34" s="734">
        <v>-2750</v>
      </c>
      <c r="AA34" s="734">
        <v>-2750</v>
      </c>
      <c r="AB34" s="734">
        <v>-2750</v>
      </c>
      <c r="AC34" s="735">
        <v>-31666.666666666701</v>
      </c>
      <c r="AD34" s="738" t="s">
        <v>1250</v>
      </c>
      <c r="AE34" s="734">
        <v>-2750</v>
      </c>
      <c r="AF34" s="734">
        <v>-2916.6666666666702</v>
      </c>
      <c r="AG34" s="734">
        <v>-2916.6666666666702</v>
      </c>
      <c r="AH34" s="734">
        <v>-2916.6666666666702</v>
      </c>
      <c r="AI34" s="734">
        <v>-2916.6666666666702</v>
      </c>
      <c r="AJ34" s="734">
        <v>-2916.6666666666702</v>
      </c>
      <c r="AK34" s="734">
        <v>-2916.6666666666702</v>
      </c>
      <c r="AL34" s="734">
        <v>-2916.6666666666702</v>
      </c>
      <c r="AM34" s="734">
        <v>-2916.6666666666702</v>
      </c>
      <c r="AN34" s="734">
        <v>-2916.6666666666702</v>
      </c>
      <c r="AO34" s="734">
        <v>-2916.6666666666702</v>
      </c>
      <c r="AP34" s="734">
        <v>-2916.6666666666702</v>
      </c>
      <c r="AQ34" s="735">
        <v>-34833.333333333299</v>
      </c>
      <c r="AR34" s="738"/>
      <c r="AS34" s="734"/>
      <c r="AT34" s="734"/>
      <c r="AU34" s="734"/>
      <c r="AV34" s="734"/>
      <c r="AW34" s="734"/>
      <c r="AX34" s="734"/>
      <c r="AY34" s="734"/>
      <c r="AZ34" s="734"/>
      <c r="BA34" s="734"/>
      <c r="BB34" s="734"/>
      <c r="BC34" s="734"/>
      <c r="BD34" s="734"/>
      <c r="BE34" s="735"/>
      <c r="BF34" s="738"/>
      <c r="BG34" s="734"/>
      <c r="BH34" s="734"/>
      <c r="BI34" s="734"/>
      <c r="BJ34" s="734"/>
      <c r="BK34" s="734"/>
      <c r="BL34" s="734"/>
      <c r="BM34" s="734"/>
      <c r="BN34" s="734"/>
      <c r="BO34" s="734"/>
      <c r="BP34" s="734"/>
      <c r="BQ34" s="734"/>
      <c r="BR34" s="734"/>
      <c r="BS34" s="735"/>
      <c r="BT34" s="738"/>
      <c r="BU34" s="734"/>
      <c r="BV34" s="734"/>
      <c r="BW34" s="734"/>
      <c r="BX34" s="734"/>
      <c r="BY34" s="734"/>
      <c r="BZ34" s="734"/>
      <c r="CA34" s="734"/>
      <c r="CB34" s="734"/>
      <c r="CC34" s="734"/>
      <c r="CD34" s="734"/>
      <c r="CE34" s="734"/>
      <c r="CF34" s="734"/>
      <c r="CG34" s="735"/>
      <c r="CH34" s="738"/>
      <c r="CI34" s="734"/>
      <c r="CJ34" s="734"/>
      <c r="CK34" s="734"/>
      <c r="CL34" s="734"/>
      <c r="CM34" s="734"/>
      <c r="CN34" s="734"/>
      <c r="CO34" s="734"/>
      <c r="CP34" s="734"/>
      <c r="CQ34" s="734"/>
      <c r="CR34" s="734"/>
      <c r="CS34" s="734"/>
      <c r="CT34" s="734"/>
      <c r="CU34" s="735"/>
      <c r="CV34" s="738"/>
      <c r="CW34" s="734"/>
      <c r="CX34" s="734"/>
      <c r="CY34" s="734"/>
      <c r="CZ34" s="734"/>
      <c r="DA34" s="734"/>
      <c r="DB34" s="734"/>
      <c r="DC34" s="734"/>
      <c r="DD34" s="734"/>
      <c r="DE34" s="734"/>
      <c r="DF34" s="734"/>
      <c r="DG34" s="734"/>
      <c r="DH34" s="734"/>
      <c r="DI34" s="735"/>
    </row>
    <row r="35" spans="1:113">
      <c r="A35" s="733"/>
      <c r="B35" s="737" t="s">
        <v>1251</v>
      </c>
      <c r="C35" s="734">
        <v>0</v>
      </c>
      <c r="D35" s="734">
        <v>0</v>
      </c>
      <c r="E35" s="734">
        <v>0</v>
      </c>
      <c r="F35" s="734">
        <v>0</v>
      </c>
      <c r="G35" s="734">
        <v>0</v>
      </c>
      <c r="H35" s="734">
        <v>0</v>
      </c>
      <c r="I35" s="734">
        <v>0</v>
      </c>
      <c r="J35" s="734">
        <v>0</v>
      </c>
      <c r="K35" s="734">
        <v>0</v>
      </c>
      <c r="L35" s="734">
        <v>0</v>
      </c>
      <c r="M35" s="734">
        <v>0</v>
      </c>
      <c r="N35" s="734">
        <v>0</v>
      </c>
      <c r="O35" s="735">
        <v>0</v>
      </c>
      <c r="P35" s="737" t="s">
        <v>1251</v>
      </c>
      <c r="Q35" s="734">
        <v>0</v>
      </c>
      <c r="R35" s="734">
        <v>0</v>
      </c>
      <c r="S35" s="734">
        <v>0</v>
      </c>
      <c r="T35" s="734">
        <v>0</v>
      </c>
      <c r="U35" s="734">
        <v>0</v>
      </c>
      <c r="V35" s="734">
        <v>0</v>
      </c>
      <c r="W35" s="734">
        <v>0</v>
      </c>
      <c r="X35" s="734">
        <v>0</v>
      </c>
      <c r="Y35" s="734">
        <v>0</v>
      </c>
      <c r="Z35" s="734">
        <v>0</v>
      </c>
      <c r="AA35" s="734">
        <v>0</v>
      </c>
      <c r="AB35" s="734">
        <v>0</v>
      </c>
      <c r="AC35" s="735">
        <v>0</v>
      </c>
      <c r="AD35" s="738" t="s">
        <v>1251</v>
      </c>
      <c r="AE35" s="734">
        <v>0</v>
      </c>
      <c r="AF35" s="734">
        <v>0</v>
      </c>
      <c r="AG35" s="734">
        <v>0</v>
      </c>
      <c r="AH35" s="734">
        <v>0</v>
      </c>
      <c r="AI35" s="734">
        <v>0</v>
      </c>
      <c r="AJ35" s="734">
        <v>0</v>
      </c>
      <c r="AK35" s="734">
        <v>0</v>
      </c>
      <c r="AL35" s="734">
        <v>0</v>
      </c>
      <c r="AM35" s="734">
        <v>0</v>
      </c>
      <c r="AN35" s="734">
        <v>0</v>
      </c>
      <c r="AO35" s="734">
        <v>0</v>
      </c>
      <c r="AP35" s="734">
        <v>0</v>
      </c>
      <c r="AQ35" s="735">
        <v>0</v>
      </c>
      <c r="AR35" s="738"/>
      <c r="AS35" s="734"/>
      <c r="AT35" s="734"/>
      <c r="AU35" s="734"/>
      <c r="AV35" s="734"/>
      <c r="AW35" s="734"/>
      <c r="AX35" s="734"/>
      <c r="AY35" s="734"/>
      <c r="AZ35" s="734"/>
      <c r="BA35" s="734"/>
      <c r="BB35" s="734"/>
      <c r="BC35" s="734"/>
      <c r="BD35" s="734"/>
      <c r="BE35" s="735"/>
      <c r="BF35" s="738"/>
      <c r="BG35" s="734"/>
      <c r="BH35" s="734"/>
      <c r="BI35" s="734"/>
      <c r="BJ35" s="734"/>
      <c r="BK35" s="734"/>
      <c r="BL35" s="734"/>
      <c r="BM35" s="734"/>
      <c r="BN35" s="734"/>
      <c r="BO35" s="734"/>
      <c r="BP35" s="734"/>
      <c r="BQ35" s="734"/>
      <c r="BR35" s="734"/>
      <c r="BS35" s="735"/>
      <c r="BT35" s="738"/>
      <c r="BU35" s="734"/>
      <c r="BV35" s="734"/>
      <c r="BW35" s="734"/>
      <c r="BX35" s="734"/>
      <c r="BY35" s="734"/>
      <c r="BZ35" s="734"/>
      <c r="CA35" s="734"/>
      <c r="CB35" s="734"/>
      <c r="CC35" s="734"/>
      <c r="CD35" s="734"/>
      <c r="CE35" s="734"/>
      <c r="CF35" s="734"/>
      <c r="CG35" s="735"/>
      <c r="CH35" s="738"/>
      <c r="CI35" s="734"/>
      <c r="CJ35" s="734"/>
      <c r="CK35" s="734"/>
      <c r="CL35" s="734"/>
      <c r="CM35" s="734"/>
      <c r="CN35" s="734"/>
      <c r="CO35" s="734"/>
      <c r="CP35" s="734"/>
      <c r="CQ35" s="734"/>
      <c r="CR35" s="734"/>
      <c r="CS35" s="734"/>
      <c r="CT35" s="734"/>
      <c r="CU35" s="735"/>
      <c r="CV35" s="738"/>
      <c r="CW35" s="734"/>
      <c r="CX35" s="734"/>
      <c r="CY35" s="734"/>
      <c r="CZ35" s="734"/>
      <c r="DA35" s="734"/>
      <c r="DB35" s="734"/>
      <c r="DC35" s="734"/>
      <c r="DD35" s="734"/>
      <c r="DE35" s="734"/>
      <c r="DF35" s="734"/>
      <c r="DG35" s="734"/>
      <c r="DH35" s="734"/>
      <c r="DI35" s="735"/>
    </row>
    <row r="36" spans="1:113">
      <c r="A36" s="733"/>
      <c r="B36" s="739" t="s">
        <v>1252</v>
      </c>
      <c r="C36" s="740">
        <v>0</v>
      </c>
      <c r="D36" s="740">
        <v>0</v>
      </c>
      <c r="E36" s="740">
        <v>0</v>
      </c>
      <c r="F36" s="740">
        <v>0</v>
      </c>
      <c r="G36" s="740">
        <v>0</v>
      </c>
      <c r="H36" s="740">
        <v>0</v>
      </c>
      <c r="I36" s="740">
        <v>-4776.9483280000104</v>
      </c>
      <c r="J36" s="740">
        <v>-7115.8247213333298</v>
      </c>
      <c r="K36" s="740">
        <v>-7115.8247213333298</v>
      </c>
      <c r="L36" s="740">
        <v>-3115.8247213333302</v>
      </c>
      <c r="M36" s="740">
        <v>-7115.8247213333298</v>
      </c>
      <c r="N36" s="740">
        <v>-7115.8247213333298</v>
      </c>
      <c r="O36" s="741">
        <v>-36356.071934666703</v>
      </c>
      <c r="P36" s="739" t="s">
        <v>1252</v>
      </c>
      <c r="Q36" s="740">
        <v>-7120.5080653333298</v>
      </c>
      <c r="R36" s="740">
        <v>-12391.98979</v>
      </c>
      <c r="S36" s="740">
        <v>-12391.98979</v>
      </c>
      <c r="T36" s="740">
        <v>-8391.9897899999996</v>
      </c>
      <c r="U36" s="740">
        <v>-12391.98979</v>
      </c>
      <c r="V36" s="740">
        <v>-12391.98979</v>
      </c>
      <c r="W36" s="740">
        <v>-12391.98979</v>
      </c>
      <c r="X36" s="740">
        <v>-12391.98979</v>
      </c>
      <c r="Y36" s="740">
        <v>-12391.98979</v>
      </c>
      <c r="Z36" s="740">
        <v>-12391.98979</v>
      </c>
      <c r="AA36" s="740">
        <v>-12391.98979</v>
      </c>
      <c r="AB36" s="740">
        <v>-12391.98979</v>
      </c>
      <c r="AC36" s="741">
        <v>-139432.39575533301</v>
      </c>
      <c r="AD36" s="740" t="s">
        <v>1252</v>
      </c>
      <c r="AE36" s="740">
        <v>-12399.33231</v>
      </c>
      <c r="AF36" s="740">
        <v>-16391.753153333299</v>
      </c>
      <c r="AG36" s="740">
        <v>-16391.753153333299</v>
      </c>
      <c r="AH36" s="740">
        <v>-12391.7531533333</v>
      </c>
      <c r="AI36" s="740">
        <v>-16391.753153333299</v>
      </c>
      <c r="AJ36" s="740">
        <v>-16391.753153333299</v>
      </c>
      <c r="AK36" s="740">
        <v>-16391.753153333299</v>
      </c>
      <c r="AL36" s="740">
        <v>-16391.753153333299</v>
      </c>
      <c r="AM36" s="740">
        <v>-16391.753153333299</v>
      </c>
      <c r="AN36" s="740">
        <v>-16391.753153333299</v>
      </c>
      <c r="AO36" s="740">
        <v>-16391.753153333299</v>
      </c>
      <c r="AP36" s="740">
        <v>-16391.753153333299</v>
      </c>
      <c r="AQ36" s="741">
        <v>-188708.616996667</v>
      </c>
      <c r="AR36" s="740"/>
      <c r="AS36" s="740"/>
      <c r="AT36" s="740"/>
      <c r="AU36" s="740"/>
      <c r="AV36" s="740"/>
      <c r="AW36" s="740"/>
      <c r="AX36" s="740"/>
      <c r="AY36" s="740"/>
      <c r="AZ36" s="740"/>
      <c r="BA36" s="740"/>
      <c r="BB36" s="740"/>
      <c r="BC36" s="740"/>
      <c r="BD36" s="740"/>
      <c r="BE36" s="741"/>
      <c r="BF36" s="740"/>
      <c r="BG36" s="740"/>
      <c r="BH36" s="740"/>
      <c r="BI36" s="740"/>
      <c r="BJ36" s="740"/>
      <c r="BK36" s="740"/>
      <c r="BL36" s="740"/>
      <c r="BM36" s="740"/>
      <c r="BN36" s="740"/>
      <c r="BO36" s="740"/>
      <c r="BP36" s="740"/>
      <c r="BQ36" s="740"/>
      <c r="BR36" s="740"/>
      <c r="BS36" s="741"/>
      <c r="BT36" s="740"/>
      <c r="BU36" s="740"/>
      <c r="BV36" s="740"/>
      <c r="BW36" s="740"/>
      <c r="BX36" s="740"/>
      <c r="BY36" s="740"/>
      <c r="BZ36" s="740"/>
      <c r="CA36" s="740"/>
      <c r="CB36" s="740"/>
      <c r="CC36" s="740"/>
      <c r="CD36" s="740"/>
      <c r="CE36" s="740"/>
      <c r="CF36" s="740"/>
      <c r="CG36" s="741"/>
      <c r="CH36" s="740"/>
      <c r="CI36" s="740"/>
      <c r="CJ36" s="740"/>
      <c r="CK36" s="740"/>
      <c r="CL36" s="740"/>
      <c r="CM36" s="740"/>
      <c r="CN36" s="740"/>
      <c r="CO36" s="740"/>
      <c r="CP36" s="740"/>
      <c r="CQ36" s="740"/>
      <c r="CR36" s="740"/>
      <c r="CS36" s="740"/>
      <c r="CT36" s="740"/>
      <c r="CU36" s="741"/>
      <c r="CV36" s="740"/>
      <c r="CW36" s="740"/>
      <c r="CX36" s="740"/>
      <c r="CY36" s="740"/>
      <c r="CZ36" s="740"/>
      <c r="DA36" s="740"/>
      <c r="DB36" s="740"/>
      <c r="DC36" s="740"/>
      <c r="DD36" s="740"/>
      <c r="DE36" s="740"/>
      <c r="DF36" s="740"/>
      <c r="DG36" s="740"/>
      <c r="DH36" s="740"/>
      <c r="DI36" s="741"/>
    </row>
    <row r="37" spans="1:113">
      <c r="A37" s="733" t="s">
        <v>1253</v>
      </c>
      <c r="B37" s="315" t="s">
        <v>1254</v>
      </c>
      <c r="C37" s="742">
        <v>-45224.580833333297</v>
      </c>
      <c r="D37" s="742">
        <v>-52307.523500000003</v>
      </c>
      <c r="E37" s="742">
        <v>-57776.623500000002</v>
      </c>
      <c r="F37" s="742">
        <v>-57776.623500000002</v>
      </c>
      <c r="G37" s="742">
        <v>-57776.623500000002</v>
      </c>
      <c r="H37" s="742">
        <v>-57776.623500000002</v>
      </c>
      <c r="I37" s="742">
        <v>-84614.283873333407</v>
      </c>
      <c r="J37" s="742">
        <v>-66228.645266666703</v>
      </c>
      <c r="K37" s="742">
        <v>-66228.645266666703</v>
      </c>
      <c r="L37" s="742">
        <v>-62228.645266666703</v>
      </c>
      <c r="M37" s="742">
        <v>-66228.645266666703</v>
      </c>
      <c r="N37" s="742">
        <v>-91875.645266666703</v>
      </c>
      <c r="O37" s="743">
        <v>-766043.10854000004</v>
      </c>
      <c r="P37" s="315" t="s">
        <v>1254</v>
      </c>
      <c r="Q37" s="742">
        <v>-71234.816610666705</v>
      </c>
      <c r="R37" s="742">
        <v>-79646.321268666696</v>
      </c>
      <c r="S37" s="742">
        <v>-79198.721268666704</v>
      </c>
      <c r="T37" s="742">
        <v>-75198.721268666704</v>
      </c>
      <c r="U37" s="742">
        <v>-79198.721268666704</v>
      </c>
      <c r="V37" s="742">
        <v>-149915.261168</v>
      </c>
      <c r="W37" s="742">
        <v>-109171.731166667</v>
      </c>
      <c r="X37" s="742">
        <v>-109171.731166667</v>
      </c>
      <c r="Y37" s="742">
        <v>-109171.731166667</v>
      </c>
      <c r="Z37" s="742">
        <v>-109171.731166667</v>
      </c>
      <c r="AA37" s="742">
        <v>-109171.731166667</v>
      </c>
      <c r="AB37" s="742">
        <v>-119171.731166667</v>
      </c>
      <c r="AC37" s="743">
        <v>-1199422.9498533299</v>
      </c>
      <c r="AD37" s="742" t="s">
        <v>1254</v>
      </c>
      <c r="AE37" s="742">
        <v>-110847.497153333</v>
      </c>
      <c r="AF37" s="742">
        <v>-115455.525223333</v>
      </c>
      <c r="AG37" s="742">
        <v>-115957.72522333299</v>
      </c>
      <c r="AH37" s="742">
        <v>-111957.72522333299</v>
      </c>
      <c r="AI37" s="742">
        <v>-207087.853756667</v>
      </c>
      <c r="AJ37" s="742">
        <v>-136357.27263333299</v>
      </c>
      <c r="AK37" s="742">
        <v>-136357.27263333299</v>
      </c>
      <c r="AL37" s="742">
        <v>-136357.27263333299</v>
      </c>
      <c r="AM37" s="742">
        <v>-136357.27263333299</v>
      </c>
      <c r="AN37" s="742">
        <v>-136357.27263333299</v>
      </c>
      <c r="AO37" s="742">
        <v>-136357.27263333299</v>
      </c>
      <c r="AP37" s="742">
        <v>-148568.27263333299</v>
      </c>
      <c r="AQ37" s="743">
        <v>-1628018.2350133299</v>
      </c>
      <c r="AR37" s="742"/>
      <c r="AS37" s="742"/>
      <c r="AT37" s="742"/>
      <c r="AU37" s="742"/>
      <c r="AV37" s="742"/>
      <c r="AW37" s="742"/>
      <c r="AX37" s="742"/>
      <c r="AY37" s="742"/>
      <c r="AZ37" s="742"/>
      <c r="BA37" s="742"/>
      <c r="BB37" s="742"/>
      <c r="BC37" s="742"/>
      <c r="BD37" s="742"/>
      <c r="BE37" s="743"/>
      <c r="BF37" s="742"/>
      <c r="BG37" s="742"/>
      <c r="BH37" s="742"/>
      <c r="BI37" s="742"/>
      <c r="BJ37" s="742"/>
      <c r="BK37" s="742"/>
      <c r="BL37" s="742"/>
      <c r="BM37" s="742"/>
      <c r="BN37" s="742"/>
      <c r="BO37" s="742"/>
      <c r="BP37" s="742"/>
      <c r="BQ37" s="742"/>
      <c r="BR37" s="742"/>
      <c r="BS37" s="743"/>
      <c r="BT37" s="742"/>
      <c r="BU37" s="742"/>
      <c r="BV37" s="742"/>
      <c r="BW37" s="742"/>
      <c r="BX37" s="742"/>
      <c r="BY37" s="742"/>
      <c r="BZ37" s="742"/>
      <c r="CA37" s="742"/>
      <c r="CB37" s="742"/>
      <c r="CC37" s="742"/>
      <c r="CD37" s="742"/>
      <c r="CE37" s="742"/>
      <c r="CF37" s="742"/>
      <c r="CG37" s="743"/>
      <c r="CH37" s="742"/>
      <c r="CI37" s="742"/>
      <c r="CJ37" s="742"/>
      <c r="CK37" s="742"/>
      <c r="CL37" s="742"/>
      <c r="CM37" s="742"/>
      <c r="CN37" s="742"/>
      <c r="CO37" s="742"/>
      <c r="CP37" s="742"/>
      <c r="CQ37" s="742"/>
      <c r="CR37" s="742"/>
      <c r="CS37" s="742"/>
      <c r="CT37" s="742"/>
      <c r="CU37" s="743"/>
      <c r="CV37" s="742"/>
      <c r="CW37" s="742"/>
      <c r="CX37" s="742"/>
      <c r="CY37" s="742"/>
      <c r="CZ37" s="742"/>
      <c r="DA37" s="742"/>
      <c r="DB37" s="742"/>
      <c r="DC37" s="742"/>
      <c r="DD37" s="742"/>
      <c r="DE37" s="742"/>
      <c r="DF37" s="742"/>
      <c r="DG37" s="742"/>
      <c r="DH37" s="742"/>
      <c r="DI37" s="743"/>
    </row>
    <row r="38" spans="1:113">
      <c r="A38" s="733"/>
      <c r="B38" s="744"/>
      <c r="C38" s="745"/>
      <c r="D38" s="745"/>
      <c r="E38" s="745"/>
      <c r="F38" s="745"/>
      <c r="G38" s="745"/>
      <c r="H38" s="745"/>
      <c r="I38" s="745"/>
      <c r="J38" s="745"/>
      <c r="K38" s="745"/>
      <c r="L38" s="745"/>
      <c r="M38" s="745"/>
      <c r="N38" s="745"/>
      <c r="O38" s="746"/>
      <c r="P38" s="744"/>
      <c r="Q38" s="745"/>
      <c r="R38" s="745"/>
      <c r="S38" s="745"/>
      <c r="T38" s="745"/>
      <c r="U38" s="745"/>
      <c r="V38" s="745"/>
      <c r="W38" s="745"/>
      <c r="X38" s="745"/>
      <c r="Y38" s="745"/>
      <c r="Z38" s="745"/>
      <c r="AA38" s="745"/>
      <c r="AB38" s="745"/>
      <c r="AC38" s="746"/>
      <c r="AD38" s="745"/>
      <c r="AE38" s="745"/>
      <c r="AF38" s="745"/>
      <c r="AG38" s="745"/>
      <c r="AH38" s="745"/>
      <c r="AI38" s="745"/>
      <c r="AJ38" s="745"/>
      <c r="AK38" s="745"/>
      <c r="AL38" s="745"/>
      <c r="AM38" s="745"/>
      <c r="AN38" s="745"/>
      <c r="AO38" s="745"/>
      <c r="AP38" s="745"/>
      <c r="AQ38" s="746"/>
      <c r="AR38" s="745"/>
      <c r="AS38" s="745"/>
      <c r="AT38" s="745"/>
      <c r="AU38" s="745"/>
      <c r="AV38" s="745"/>
      <c r="AW38" s="745"/>
      <c r="AX38" s="745"/>
      <c r="AY38" s="745"/>
      <c r="AZ38" s="745"/>
      <c r="BA38" s="745"/>
      <c r="BB38" s="745"/>
      <c r="BC38" s="745"/>
      <c r="BD38" s="745"/>
      <c r="BE38" s="746"/>
      <c r="BF38" s="745"/>
      <c r="BG38" s="745"/>
      <c r="BH38" s="745"/>
      <c r="BI38" s="745"/>
      <c r="BJ38" s="745"/>
      <c r="BK38" s="745"/>
      <c r="BL38" s="745"/>
      <c r="BM38" s="745"/>
      <c r="BN38" s="745"/>
      <c r="BO38" s="745"/>
      <c r="BP38" s="745"/>
      <c r="BQ38" s="745"/>
      <c r="BR38" s="745"/>
      <c r="BS38" s="746"/>
      <c r="BT38" s="745"/>
      <c r="BU38" s="745"/>
      <c r="BV38" s="745"/>
      <c r="BW38" s="745"/>
      <c r="BX38" s="745"/>
      <c r="BY38" s="745"/>
      <c r="BZ38" s="745"/>
      <c r="CA38" s="745"/>
      <c r="CB38" s="745"/>
      <c r="CC38" s="745"/>
      <c r="CD38" s="745"/>
      <c r="CE38" s="745"/>
      <c r="CF38" s="745"/>
      <c r="CG38" s="746"/>
      <c r="CH38" s="745"/>
      <c r="CI38" s="745"/>
      <c r="CJ38" s="745"/>
      <c r="CK38" s="745"/>
      <c r="CL38" s="745"/>
      <c r="CM38" s="745"/>
      <c r="CN38" s="745"/>
      <c r="CO38" s="745"/>
      <c r="CP38" s="745"/>
      <c r="CQ38" s="745"/>
      <c r="CR38" s="745"/>
      <c r="CS38" s="745"/>
      <c r="CT38" s="745"/>
      <c r="CU38" s="746"/>
      <c r="CV38" s="745"/>
      <c r="CW38" s="745"/>
      <c r="CX38" s="745"/>
      <c r="CY38" s="745"/>
      <c r="CZ38" s="745"/>
      <c r="DA38" s="745"/>
      <c r="DB38" s="745"/>
      <c r="DC38" s="745"/>
      <c r="DD38" s="745"/>
      <c r="DE38" s="745"/>
      <c r="DF38" s="745"/>
      <c r="DG38" s="745"/>
      <c r="DH38" s="745"/>
      <c r="DI38" s="746"/>
    </row>
    <row r="39" spans="1:113">
      <c r="A39" s="733" t="s">
        <v>1255</v>
      </c>
      <c r="B39" s="315" t="s">
        <v>1256</v>
      </c>
      <c r="C39" s="742">
        <v>44543.077499999999</v>
      </c>
      <c r="D39" s="742">
        <v>-12539.865166666699</v>
      </c>
      <c r="E39" s="742">
        <v>-18008.965166666701</v>
      </c>
      <c r="F39" s="742">
        <v>-18008.965166666701</v>
      </c>
      <c r="G39" s="742">
        <v>32703.090499999998</v>
      </c>
      <c r="H39" s="742">
        <v>112238.40716666701</v>
      </c>
      <c r="I39" s="742">
        <v>5865.4301266666398</v>
      </c>
      <c r="J39" s="742">
        <v>24251.068733333301</v>
      </c>
      <c r="K39" s="742">
        <v>24251.068733333301</v>
      </c>
      <c r="L39" s="742">
        <v>28251.068733333301</v>
      </c>
      <c r="M39" s="742">
        <v>24251.068733333301</v>
      </c>
      <c r="N39" s="742">
        <v>38525.500733333298</v>
      </c>
      <c r="O39" s="743">
        <v>286321.98546</v>
      </c>
      <c r="P39" s="315" t="s">
        <v>1256</v>
      </c>
      <c r="Q39" s="742">
        <v>79734.144389333407</v>
      </c>
      <c r="R39" s="742">
        <v>71322.6397313333</v>
      </c>
      <c r="S39" s="742">
        <v>71770.239731333306</v>
      </c>
      <c r="T39" s="742">
        <v>75770.239731333393</v>
      </c>
      <c r="U39" s="742">
        <v>71770.239731333306</v>
      </c>
      <c r="V39" s="742">
        <v>1053.69983200001</v>
      </c>
      <c r="W39" s="742">
        <v>41797.229833333397</v>
      </c>
      <c r="X39" s="742">
        <v>41797.229833333397</v>
      </c>
      <c r="Y39" s="742">
        <v>41797.229833333397</v>
      </c>
      <c r="Z39" s="742">
        <v>41797.229833333397</v>
      </c>
      <c r="AA39" s="742">
        <v>41797.229833333397</v>
      </c>
      <c r="AB39" s="742">
        <v>46869.697833333303</v>
      </c>
      <c r="AC39" s="743">
        <v>627277.05014666705</v>
      </c>
      <c r="AD39" s="742" t="s">
        <v>1256</v>
      </c>
      <c r="AE39" s="742">
        <v>83582.225346666601</v>
      </c>
      <c r="AF39" s="742">
        <v>78974.197276666702</v>
      </c>
      <c r="AG39" s="742">
        <v>78471.997276666705</v>
      </c>
      <c r="AH39" s="742">
        <v>82471.997276666705</v>
      </c>
      <c r="AI39" s="742">
        <v>-12658.1312566666</v>
      </c>
      <c r="AJ39" s="742">
        <v>58072.449866666699</v>
      </c>
      <c r="AK39" s="742">
        <v>58072.449866666699</v>
      </c>
      <c r="AL39" s="742">
        <v>58072.449866666699</v>
      </c>
      <c r="AM39" s="742">
        <v>58072.449866666699</v>
      </c>
      <c r="AN39" s="742">
        <v>58072.449866666699</v>
      </c>
      <c r="AO39" s="742">
        <v>58072.449866666699</v>
      </c>
      <c r="AP39" s="742">
        <v>61767.7798666667</v>
      </c>
      <c r="AQ39" s="743">
        <v>721044.76498666697</v>
      </c>
      <c r="AR39" s="742"/>
      <c r="AS39" s="742"/>
      <c r="AT39" s="742"/>
      <c r="AU39" s="742"/>
      <c r="AV39" s="742"/>
      <c r="AW39" s="742"/>
      <c r="AX39" s="742"/>
      <c r="AY39" s="742"/>
      <c r="AZ39" s="742"/>
      <c r="BA39" s="742"/>
      <c r="BB39" s="742"/>
      <c r="BC39" s="742"/>
      <c r="BD39" s="742"/>
      <c r="BE39" s="743"/>
      <c r="BF39" s="742"/>
      <c r="BG39" s="742"/>
      <c r="BH39" s="742"/>
      <c r="BI39" s="742"/>
      <c r="BJ39" s="742"/>
      <c r="BK39" s="742"/>
      <c r="BL39" s="742"/>
      <c r="BM39" s="742"/>
      <c r="BN39" s="742"/>
      <c r="BO39" s="742"/>
      <c r="BP39" s="742"/>
      <c r="BQ39" s="742"/>
      <c r="BR39" s="742"/>
      <c r="BS39" s="743"/>
      <c r="BT39" s="742"/>
      <c r="BU39" s="742"/>
      <c r="BV39" s="742"/>
      <c r="BW39" s="742"/>
      <c r="BX39" s="742"/>
      <c r="BY39" s="742"/>
      <c r="BZ39" s="742"/>
      <c r="CA39" s="742"/>
      <c r="CB39" s="742"/>
      <c r="CC39" s="742"/>
      <c r="CD39" s="742"/>
      <c r="CE39" s="742"/>
      <c r="CF39" s="742"/>
      <c r="CG39" s="743"/>
      <c r="CH39" s="742"/>
      <c r="CI39" s="742"/>
      <c r="CJ39" s="742"/>
      <c r="CK39" s="742"/>
      <c r="CL39" s="742"/>
      <c r="CM39" s="742"/>
      <c r="CN39" s="742"/>
      <c r="CO39" s="742"/>
      <c r="CP39" s="742"/>
      <c r="CQ39" s="742"/>
      <c r="CR39" s="742"/>
      <c r="CS39" s="742"/>
      <c r="CT39" s="742"/>
      <c r="CU39" s="743"/>
      <c r="CV39" s="742"/>
      <c r="CW39" s="742"/>
      <c r="CX39" s="742"/>
      <c r="CY39" s="742"/>
      <c r="CZ39" s="742"/>
      <c r="DA39" s="742"/>
      <c r="DB39" s="742"/>
      <c r="DC39" s="742"/>
      <c r="DD39" s="742"/>
      <c r="DE39" s="742"/>
      <c r="DF39" s="742"/>
      <c r="DG39" s="742"/>
      <c r="DH39" s="742"/>
      <c r="DI39" s="743"/>
    </row>
    <row r="40" spans="1:113">
      <c r="A40" s="733"/>
      <c r="B40" s="301"/>
      <c r="C40" s="734"/>
      <c r="D40" s="734"/>
      <c r="E40" s="734"/>
      <c r="F40" s="734"/>
      <c r="G40" s="734"/>
      <c r="H40" s="734"/>
      <c r="I40" s="734"/>
      <c r="J40" s="734"/>
      <c r="K40" s="734"/>
      <c r="L40" s="734"/>
      <c r="M40" s="734"/>
      <c r="N40" s="734"/>
      <c r="O40" s="735"/>
      <c r="P40" s="301"/>
      <c r="Q40" s="734"/>
      <c r="R40" s="734"/>
      <c r="S40" s="734"/>
      <c r="T40" s="734"/>
      <c r="U40" s="734"/>
      <c r="V40" s="734"/>
      <c r="W40" s="734"/>
      <c r="X40" s="734"/>
      <c r="Y40" s="734"/>
      <c r="Z40" s="734"/>
      <c r="AA40" s="734"/>
      <c r="AB40" s="734"/>
      <c r="AC40" s="735"/>
      <c r="AD40" s="747"/>
      <c r="AE40" s="734"/>
      <c r="AF40" s="734"/>
      <c r="AG40" s="734"/>
      <c r="AH40" s="734"/>
      <c r="AI40" s="734"/>
      <c r="AJ40" s="734"/>
      <c r="AK40" s="734"/>
      <c r="AL40" s="734"/>
      <c r="AM40" s="734"/>
      <c r="AN40" s="734"/>
      <c r="AO40" s="734"/>
      <c r="AP40" s="734"/>
      <c r="AQ40" s="735"/>
      <c r="AR40" s="747"/>
      <c r="AS40" s="734"/>
      <c r="AT40" s="734"/>
      <c r="AU40" s="734"/>
      <c r="AV40" s="734"/>
      <c r="AW40" s="734"/>
      <c r="AX40" s="734"/>
      <c r="AY40" s="734"/>
      <c r="AZ40" s="734"/>
      <c r="BA40" s="734"/>
      <c r="BB40" s="734"/>
      <c r="BC40" s="734"/>
      <c r="BD40" s="734"/>
      <c r="BE40" s="735"/>
      <c r="BF40" s="747"/>
      <c r="BG40" s="734"/>
      <c r="BH40" s="734"/>
      <c r="BI40" s="734"/>
      <c r="BJ40" s="734"/>
      <c r="BK40" s="734"/>
      <c r="BL40" s="734"/>
      <c r="BM40" s="734"/>
      <c r="BN40" s="734"/>
      <c r="BO40" s="734"/>
      <c r="BP40" s="734"/>
      <c r="BQ40" s="734"/>
      <c r="BR40" s="734"/>
      <c r="BS40" s="735"/>
      <c r="BT40" s="747"/>
      <c r="BU40" s="734"/>
      <c r="BV40" s="734"/>
      <c r="BW40" s="734"/>
      <c r="BX40" s="734"/>
      <c r="BY40" s="734"/>
      <c r="BZ40" s="734"/>
      <c r="CA40" s="734"/>
      <c r="CB40" s="734"/>
      <c r="CC40" s="734"/>
      <c r="CD40" s="734"/>
      <c r="CE40" s="734"/>
      <c r="CF40" s="734"/>
      <c r="CG40" s="735"/>
      <c r="CH40" s="747"/>
      <c r="CI40" s="734"/>
      <c r="CJ40" s="734"/>
      <c r="CK40" s="734"/>
      <c r="CL40" s="734"/>
      <c r="CM40" s="734"/>
      <c r="CN40" s="734"/>
      <c r="CO40" s="734"/>
      <c r="CP40" s="734"/>
      <c r="CQ40" s="734"/>
      <c r="CR40" s="734"/>
      <c r="CS40" s="734"/>
      <c r="CT40" s="734"/>
      <c r="CU40" s="735"/>
      <c r="CV40" s="747"/>
      <c r="CW40" s="734"/>
      <c r="CX40" s="734"/>
      <c r="CY40" s="734"/>
      <c r="CZ40" s="734"/>
      <c r="DA40" s="734"/>
      <c r="DB40" s="734"/>
      <c r="DC40" s="734"/>
      <c r="DD40" s="734"/>
      <c r="DE40" s="734"/>
      <c r="DF40" s="734"/>
      <c r="DG40" s="734"/>
      <c r="DH40" s="734"/>
      <c r="DI40" s="735"/>
    </row>
    <row r="41" spans="1:113">
      <c r="A41" s="733"/>
      <c r="B41" s="463" t="s">
        <v>1257</v>
      </c>
      <c r="C41" s="734">
        <v>0</v>
      </c>
      <c r="D41" s="734">
        <v>0</v>
      </c>
      <c r="E41" s="734">
        <v>0</v>
      </c>
      <c r="F41" s="734">
        <v>0</v>
      </c>
      <c r="G41" s="734">
        <v>0</v>
      </c>
      <c r="H41" s="734">
        <v>0</v>
      </c>
      <c r="I41" s="734">
        <v>0</v>
      </c>
      <c r="J41" s="734">
        <v>0</v>
      </c>
      <c r="K41" s="734">
        <v>0</v>
      </c>
      <c r="L41" s="734">
        <v>0</v>
      </c>
      <c r="M41" s="734">
        <v>0</v>
      </c>
      <c r="N41" s="734">
        <v>0</v>
      </c>
      <c r="O41" s="735">
        <v>0</v>
      </c>
      <c r="P41" s="463" t="s">
        <v>1257</v>
      </c>
      <c r="Q41" s="734">
        <v>0</v>
      </c>
      <c r="R41" s="734">
        <v>0</v>
      </c>
      <c r="S41" s="734">
        <v>0</v>
      </c>
      <c r="T41" s="734">
        <v>0</v>
      </c>
      <c r="U41" s="734">
        <v>0</v>
      </c>
      <c r="V41" s="734">
        <v>0</v>
      </c>
      <c r="W41" s="734">
        <v>0</v>
      </c>
      <c r="X41" s="734">
        <v>0</v>
      </c>
      <c r="Y41" s="734">
        <v>0</v>
      </c>
      <c r="Z41" s="734">
        <v>0</v>
      </c>
      <c r="AA41" s="734">
        <v>0</v>
      </c>
      <c r="AB41" s="734">
        <v>0</v>
      </c>
      <c r="AC41" s="735">
        <v>0</v>
      </c>
      <c r="AD41" s="734" t="s">
        <v>1257</v>
      </c>
      <c r="AE41" s="734">
        <v>0</v>
      </c>
      <c r="AF41" s="734">
        <v>0</v>
      </c>
      <c r="AG41" s="734">
        <v>0</v>
      </c>
      <c r="AH41" s="734">
        <v>0</v>
      </c>
      <c r="AI41" s="734">
        <v>0</v>
      </c>
      <c r="AJ41" s="734">
        <v>0</v>
      </c>
      <c r="AK41" s="734">
        <v>0</v>
      </c>
      <c r="AL41" s="734">
        <v>0</v>
      </c>
      <c r="AM41" s="734">
        <v>0</v>
      </c>
      <c r="AN41" s="734">
        <v>0</v>
      </c>
      <c r="AO41" s="734">
        <v>0</v>
      </c>
      <c r="AP41" s="734">
        <v>0</v>
      </c>
      <c r="AQ41" s="735">
        <v>0</v>
      </c>
      <c r="AR41" s="734"/>
      <c r="AS41" s="734"/>
      <c r="AT41" s="734"/>
      <c r="AU41" s="734"/>
      <c r="AV41" s="734"/>
      <c r="AW41" s="734"/>
      <c r="AX41" s="734"/>
      <c r="AY41" s="734"/>
      <c r="AZ41" s="734"/>
      <c r="BA41" s="734"/>
      <c r="BB41" s="734"/>
      <c r="BC41" s="734"/>
      <c r="BD41" s="734"/>
      <c r="BE41" s="735"/>
      <c r="BF41" s="734"/>
      <c r="BG41" s="734"/>
      <c r="BH41" s="734"/>
      <c r="BI41" s="734"/>
      <c r="BJ41" s="734"/>
      <c r="BK41" s="734"/>
      <c r="BL41" s="734"/>
      <c r="BM41" s="734"/>
      <c r="BN41" s="734"/>
      <c r="BO41" s="734"/>
      <c r="BP41" s="734"/>
      <c r="BQ41" s="734"/>
      <c r="BR41" s="734"/>
      <c r="BS41" s="735"/>
      <c r="BT41" s="734"/>
      <c r="BU41" s="734"/>
      <c r="BV41" s="734"/>
      <c r="BW41" s="734"/>
      <c r="BX41" s="734"/>
      <c r="BY41" s="734"/>
      <c r="BZ41" s="734"/>
      <c r="CA41" s="734"/>
      <c r="CB41" s="734"/>
      <c r="CC41" s="734"/>
      <c r="CD41" s="734"/>
      <c r="CE41" s="734"/>
      <c r="CF41" s="734"/>
      <c r="CG41" s="735"/>
      <c r="CH41" s="734"/>
      <c r="CI41" s="734"/>
      <c r="CJ41" s="734"/>
      <c r="CK41" s="734"/>
      <c r="CL41" s="734"/>
      <c r="CM41" s="734"/>
      <c r="CN41" s="734"/>
      <c r="CO41" s="734"/>
      <c r="CP41" s="734"/>
      <c r="CQ41" s="734"/>
      <c r="CR41" s="734"/>
      <c r="CS41" s="734"/>
      <c r="CT41" s="734"/>
      <c r="CU41" s="735"/>
      <c r="CV41" s="734"/>
      <c r="CW41" s="734"/>
      <c r="CX41" s="734"/>
      <c r="CY41" s="734"/>
      <c r="CZ41" s="734"/>
      <c r="DA41" s="734"/>
      <c r="DB41" s="734"/>
      <c r="DC41" s="734"/>
      <c r="DD41" s="734"/>
      <c r="DE41" s="734"/>
      <c r="DF41" s="734"/>
      <c r="DG41" s="734"/>
      <c r="DH41" s="734"/>
      <c r="DI41" s="735"/>
    </row>
    <row r="42" spans="1:113">
      <c r="A42" s="733"/>
      <c r="B42" s="463" t="s">
        <v>1258</v>
      </c>
      <c r="C42" s="734">
        <v>0</v>
      </c>
      <c r="D42" s="734">
        <v>0</v>
      </c>
      <c r="E42" s="734">
        <v>0</v>
      </c>
      <c r="F42" s="734">
        <v>0</v>
      </c>
      <c r="G42" s="734">
        <v>0</v>
      </c>
      <c r="H42" s="734">
        <v>0</v>
      </c>
      <c r="I42" s="734">
        <v>0</v>
      </c>
      <c r="J42" s="734">
        <v>0</v>
      </c>
      <c r="K42" s="734">
        <v>0</v>
      </c>
      <c r="L42" s="734">
        <v>0</v>
      </c>
      <c r="M42" s="734">
        <v>0</v>
      </c>
      <c r="N42" s="734">
        <v>0</v>
      </c>
      <c r="O42" s="735">
        <v>0</v>
      </c>
      <c r="P42" s="463" t="s">
        <v>1258</v>
      </c>
      <c r="Q42" s="734">
        <v>0</v>
      </c>
      <c r="R42" s="734">
        <v>0</v>
      </c>
      <c r="S42" s="734">
        <v>0</v>
      </c>
      <c r="T42" s="734">
        <v>0</v>
      </c>
      <c r="U42" s="734">
        <v>0</v>
      </c>
      <c r="V42" s="734">
        <v>0</v>
      </c>
      <c r="W42" s="734">
        <v>0</v>
      </c>
      <c r="X42" s="734">
        <v>0</v>
      </c>
      <c r="Y42" s="734">
        <v>0</v>
      </c>
      <c r="Z42" s="734">
        <v>0</v>
      </c>
      <c r="AA42" s="734">
        <v>0</v>
      </c>
      <c r="AB42" s="734">
        <v>0</v>
      </c>
      <c r="AC42" s="735">
        <v>0</v>
      </c>
      <c r="AD42" s="734" t="s">
        <v>1258</v>
      </c>
      <c r="AE42" s="734">
        <v>0</v>
      </c>
      <c r="AF42" s="734">
        <v>0</v>
      </c>
      <c r="AG42" s="734">
        <v>0</v>
      </c>
      <c r="AH42" s="734">
        <v>0</v>
      </c>
      <c r="AI42" s="734">
        <v>0</v>
      </c>
      <c r="AJ42" s="734">
        <v>0</v>
      </c>
      <c r="AK42" s="734">
        <v>0</v>
      </c>
      <c r="AL42" s="734">
        <v>0</v>
      </c>
      <c r="AM42" s="734">
        <v>0</v>
      </c>
      <c r="AN42" s="734">
        <v>0</v>
      </c>
      <c r="AO42" s="734">
        <v>0</v>
      </c>
      <c r="AP42" s="734">
        <v>0</v>
      </c>
      <c r="AQ42" s="735">
        <v>0</v>
      </c>
      <c r="AR42" s="734"/>
      <c r="AS42" s="734"/>
      <c r="AT42" s="734"/>
      <c r="AU42" s="734"/>
      <c r="AV42" s="734"/>
      <c r="AW42" s="734"/>
      <c r="AX42" s="734"/>
      <c r="AY42" s="734"/>
      <c r="AZ42" s="734"/>
      <c r="BA42" s="734"/>
      <c r="BB42" s="734"/>
      <c r="BC42" s="734"/>
      <c r="BD42" s="734"/>
      <c r="BE42" s="735"/>
      <c r="BF42" s="734"/>
      <c r="BG42" s="734"/>
      <c r="BH42" s="734"/>
      <c r="BI42" s="734"/>
      <c r="BJ42" s="734"/>
      <c r="BK42" s="734"/>
      <c r="BL42" s="734"/>
      <c r="BM42" s="734"/>
      <c r="BN42" s="734"/>
      <c r="BO42" s="734"/>
      <c r="BP42" s="734"/>
      <c r="BQ42" s="734"/>
      <c r="BR42" s="734"/>
      <c r="BS42" s="735"/>
      <c r="BT42" s="734"/>
      <c r="BU42" s="734"/>
      <c r="BV42" s="734"/>
      <c r="BW42" s="734"/>
      <c r="BX42" s="734"/>
      <c r="BY42" s="734"/>
      <c r="BZ42" s="734"/>
      <c r="CA42" s="734"/>
      <c r="CB42" s="734"/>
      <c r="CC42" s="734"/>
      <c r="CD42" s="734"/>
      <c r="CE42" s="734"/>
      <c r="CF42" s="734"/>
      <c r="CG42" s="735"/>
      <c r="CH42" s="734"/>
      <c r="CI42" s="734"/>
      <c r="CJ42" s="734"/>
      <c r="CK42" s="734"/>
      <c r="CL42" s="734"/>
      <c r="CM42" s="734"/>
      <c r="CN42" s="734"/>
      <c r="CO42" s="734"/>
      <c r="CP42" s="734"/>
      <c r="CQ42" s="734"/>
      <c r="CR42" s="734"/>
      <c r="CS42" s="734"/>
      <c r="CT42" s="734"/>
      <c r="CU42" s="735"/>
      <c r="CV42" s="734"/>
      <c r="CW42" s="734"/>
      <c r="CX42" s="734"/>
      <c r="CY42" s="734"/>
      <c r="CZ42" s="734"/>
      <c r="DA42" s="734"/>
      <c r="DB42" s="734"/>
      <c r="DC42" s="734"/>
      <c r="DD42" s="734"/>
      <c r="DE42" s="734"/>
      <c r="DF42" s="734"/>
      <c r="DG42" s="734"/>
      <c r="DH42" s="734"/>
      <c r="DI42" s="735"/>
    </row>
    <row r="43" spans="1:113">
      <c r="A43" s="733"/>
      <c r="B43" s="463" t="s">
        <v>1259</v>
      </c>
      <c r="C43" s="734">
        <v>0</v>
      </c>
      <c r="D43" s="734">
        <v>0</v>
      </c>
      <c r="E43" s="734">
        <v>0</v>
      </c>
      <c r="F43" s="734">
        <v>0</v>
      </c>
      <c r="G43" s="734">
        <v>0</v>
      </c>
      <c r="H43" s="734">
        <v>0</v>
      </c>
      <c r="I43" s="734">
        <v>0</v>
      </c>
      <c r="J43" s="734">
        <v>0</v>
      </c>
      <c r="K43" s="734">
        <v>-30000</v>
      </c>
      <c r="L43" s="734">
        <v>0</v>
      </c>
      <c r="M43" s="734">
        <v>0</v>
      </c>
      <c r="N43" s="734">
        <v>0</v>
      </c>
      <c r="O43" s="735">
        <v>-30000</v>
      </c>
      <c r="P43" s="463" t="s">
        <v>1259</v>
      </c>
      <c r="Q43" s="734">
        <v>0</v>
      </c>
      <c r="R43" s="734">
        <v>0</v>
      </c>
      <c r="S43" s="734">
        <v>-30000</v>
      </c>
      <c r="T43" s="734">
        <v>0</v>
      </c>
      <c r="U43" s="734">
        <v>0</v>
      </c>
      <c r="V43" s="734">
        <v>0</v>
      </c>
      <c r="W43" s="734">
        <v>0</v>
      </c>
      <c r="X43" s="734">
        <v>0</v>
      </c>
      <c r="Y43" s="734">
        <v>0</v>
      </c>
      <c r="Z43" s="734">
        <v>0</v>
      </c>
      <c r="AA43" s="734">
        <v>0</v>
      </c>
      <c r="AB43" s="734">
        <v>0</v>
      </c>
      <c r="AC43" s="735">
        <v>-30000</v>
      </c>
      <c r="AD43" s="734" t="s">
        <v>1259</v>
      </c>
      <c r="AE43" s="734">
        <v>0</v>
      </c>
      <c r="AF43" s="734">
        <v>0</v>
      </c>
      <c r="AG43" s="734">
        <v>-30000</v>
      </c>
      <c r="AH43" s="734">
        <v>0</v>
      </c>
      <c r="AI43" s="734">
        <v>0</v>
      </c>
      <c r="AJ43" s="734">
        <v>0</v>
      </c>
      <c r="AK43" s="734">
        <v>0</v>
      </c>
      <c r="AL43" s="734">
        <v>0</v>
      </c>
      <c r="AM43" s="734">
        <v>0</v>
      </c>
      <c r="AN43" s="734">
        <v>0</v>
      </c>
      <c r="AO43" s="734">
        <v>0</v>
      </c>
      <c r="AP43" s="734">
        <v>0</v>
      </c>
      <c r="AQ43" s="735">
        <v>-30000</v>
      </c>
      <c r="AR43" s="734"/>
      <c r="AS43" s="734"/>
      <c r="AT43" s="734"/>
      <c r="AU43" s="734"/>
      <c r="AV43" s="734"/>
      <c r="AW43" s="734"/>
      <c r="AX43" s="734"/>
      <c r="AY43" s="734"/>
      <c r="AZ43" s="734"/>
      <c r="BA43" s="734"/>
      <c r="BB43" s="734"/>
      <c r="BC43" s="734"/>
      <c r="BD43" s="734"/>
      <c r="BE43" s="735"/>
      <c r="BF43" s="734"/>
      <c r="BG43" s="734"/>
      <c r="BH43" s="734"/>
      <c r="BI43" s="734"/>
      <c r="BJ43" s="734"/>
      <c r="BK43" s="734"/>
      <c r="BL43" s="734"/>
      <c r="BM43" s="734"/>
      <c r="BN43" s="734"/>
      <c r="BO43" s="734"/>
      <c r="BP43" s="734"/>
      <c r="BQ43" s="734"/>
      <c r="BR43" s="734"/>
      <c r="BS43" s="735"/>
      <c r="BT43" s="734"/>
      <c r="BU43" s="734"/>
      <c r="BV43" s="734"/>
      <c r="BW43" s="734"/>
      <c r="BX43" s="734"/>
      <c r="BY43" s="734"/>
      <c r="BZ43" s="734"/>
      <c r="CA43" s="734"/>
      <c r="CB43" s="734"/>
      <c r="CC43" s="734"/>
      <c r="CD43" s="734"/>
      <c r="CE43" s="734"/>
      <c r="CF43" s="734"/>
      <c r="CG43" s="735"/>
      <c r="CH43" s="734"/>
      <c r="CI43" s="734"/>
      <c r="CJ43" s="734"/>
      <c r="CK43" s="734"/>
      <c r="CL43" s="734"/>
      <c r="CM43" s="734"/>
      <c r="CN43" s="734"/>
      <c r="CO43" s="734"/>
      <c r="CP43" s="734"/>
      <c r="CQ43" s="734"/>
      <c r="CR43" s="734"/>
      <c r="CS43" s="734"/>
      <c r="CT43" s="734"/>
      <c r="CU43" s="735"/>
      <c r="CV43" s="734"/>
      <c r="CW43" s="734"/>
      <c r="CX43" s="734"/>
      <c r="CY43" s="734"/>
      <c r="CZ43" s="734"/>
      <c r="DA43" s="734"/>
      <c r="DB43" s="734"/>
      <c r="DC43" s="734"/>
      <c r="DD43" s="734"/>
      <c r="DE43" s="734"/>
      <c r="DF43" s="734"/>
      <c r="DG43" s="734"/>
      <c r="DH43" s="734"/>
      <c r="DI43" s="735"/>
    </row>
    <row r="44" spans="1:113">
      <c r="A44" s="733"/>
      <c r="B44" s="463" t="s">
        <v>1260</v>
      </c>
      <c r="C44" s="734">
        <v>0</v>
      </c>
      <c r="D44" s="734">
        <v>0</v>
      </c>
      <c r="E44" s="734">
        <v>0</v>
      </c>
      <c r="F44" s="734">
        <v>0</v>
      </c>
      <c r="G44" s="734">
        <v>0</v>
      </c>
      <c r="H44" s="734">
        <v>0</v>
      </c>
      <c r="I44" s="734">
        <v>0</v>
      </c>
      <c r="J44" s="734">
        <v>0</v>
      </c>
      <c r="K44" s="734">
        <v>-20000</v>
      </c>
      <c r="L44" s="734">
        <v>0</v>
      </c>
      <c r="M44" s="734">
        <v>0</v>
      </c>
      <c r="N44" s="734">
        <v>0</v>
      </c>
      <c r="O44" s="735">
        <v>-20000</v>
      </c>
      <c r="P44" s="463" t="s">
        <v>1260</v>
      </c>
      <c r="Q44" s="734">
        <v>0</v>
      </c>
      <c r="R44" s="734">
        <v>0</v>
      </c>
      <c r="S44" s="734">
        <v>-20000</v>
      </c>
      <c r="T44" s="734">
        <v>0</v>
      </c>
      <c r="U44" s="734">
        <v>0</v>
      </c>
      <c r="V44" s="734">
        <v>0</v>
      </c>
      <c r="W44" s="734">
        <v>0</v>
      </c>
      <c r="X44" s="734">
        <v>0</v>
      </c>
      <c r="Y44" s="734">
        <v>0</v>
      </c>
      <c r="Z44" s="734">
        <v>0</v>
      </c>
      <c r="AA44" s="734">
        <v>0</v>
      </c>
      <c r="AB44" s="734">
        <v>0</v>
      </c>
      <c r="AC44" s="735">
        <v>-20000</v>
      </c>
      <c r="AD44" s="734" t="s">
        <v>1260</v>
      </c>
      <c r="AE44" s="734">
        <v>0</v>
      </c>
      <c r="AF44" s="734">
        <v>0</v>
      </c>
      <c r="AG44" s="734">
        <v>-20000</v>
      </c>
      <c r="AH44" s="734">
        <v>0</v>
      </c>
      <c r="AI44" s="734">
        <v>0</v>
      </c>
      <c r="AJ44" s="734">
        <v>0</v>
      </c>
      <c r="AK44" s="734">
        <v>0</v>
      </c>
      <c r="AL44" s="734">
        <v>0</v>
      </c>
      <c r="AM44" s="734">
        <v>0</v>
      </c>
      <c r="AN44" s="734">
        <v>0</v>
      </c>
      <c r="AO44" s="734">
        <v>0</v>
      </c>
      <c r="AP44" s="734">
        <v>0</v>
      </c>
      <c r="AQ44" s="735">
        <v>-20000</v>
      </c>
      <c r="AR44" s="734"/>
      <c r="AS44" s="734"/>
      <c r="AT44" s="734"/>
      <c r="AU44" s="734"/>
      <c r="AV44" s="734"/>
      <c r="AW44" s="734"/>
      <c r="AX44" s="734"/>
      <c r="AY44" s="734"/>
      <c r="AZ44" s="734"/>
      <c r="BA44" s="734"/>
      <c r="BB44" s="734"/>
      <c r="BC44" s="734"/>
      <c r="BD44" s="734"/>
      <c r="BE44" s="735"/>
      <c r="BF44" s="734"/>
      <c r="BG44" s="734"/>
      <c r="BH44" s="734"/>
      <c r="BI44" s="734"/>
      <c r="BJ44" s="734"/>
      <c r="BK44" s="734"/>
      <c r="BL44" s="734"/>
      <c r="BM44" s="734"/>
      <c r="BN44" s="734"/>
      <c r="BO44" s="734"/>
      <c r="BP44" s="734"/>
      <c r="BQ44" s="734"/>
      <c r="BR44" s="734"/>
      <c r="BS44" s="735"/>
      <c r="BT44" s="734"/>
      <c r="BU44" s="734"/>
      <c r="BV44" s="734"/>
      <c r="BW44" s="734"/>
      <c r="BX44" s="734"/>
      <c r="BY44" s="734"/>
      <c r="BZ44" s="734"/>
      <c r="CA44" s="734"/>
      <c r="CB44" s="734"/>
      <c r="CC44" s="734"/>
      <c r="CD44" s="734"/>
      <c r="CE44" s="734"/>
      <c r="CF44" s="734"/>
      <c r="CG44" s="735"/>
      <c r="CH44" s="734"/>
      <c r="CI44" s="734"/>
      <c r="CJ44" s="734"/>
      <c r="CK44" s="734"/>
      <c r="CL44" s="734"/>
      <c r="CM44" s="734"/>
      <c r="CN44" s="734"/>
      <c r="CO44" s="734"/>
      <c r="CP44" s="734"/>
      <c r="CQ44" s="734"/>
      <c r="CR44" s="734"/>
      <c r="CS44" s="734"/>
      <c r="CT44" s="734"/>
      <c r="CU44" s="735"/>
      <c r="CV44" s="734"/>
      <c r="CW44" s="734"/>
      <c r="CX44" s="734"/>
      <c r="CY44" s="734"/>
      <c r="CZ44" s="734"/>
      <c r="DA44" s="734"/>
      <c r="DB44" s="734"/>
      <c r="DC44" s="734"/>
      <c r="DD44" s="734"/>
      <c r="DE44" s="734"/>
      <c r="DF44" s="734"/>
      <c r="DG44" s="734"/>
      <c r="DH44" s="734"/>
      <c r="DI44" s="735"/>
    </row>
    <row r="45" spans="1:113">
      <c r="A45" s="733"/>
      <c r="B45" s="739" t="s">
        <v>1261</v>
      </c>
      <c r="C45" s="740">
        <v>0</v>
      </c>
      <c r="D45" s="740">
        <v>0</v>
      </c>
      <c r="E45" s="740">
        <v>0</v>
      </c>
      <c r="F45" s="740">
        <v>0</v>
      </c>
      <c r="G45" s="740">
        <v>0</v>
      </c>
      <c r="H45" s="740">
        <v>0</v>
      </c>
      <c r="I45" s="740">
        <v>0</v>
      </c>
      <c r="J45" s="740">
        <v>0</v>
      </c>
      <c r="K45" s="740">
        <v>-4000</v>
      </c>
      <c r="L45" s="740">
        <v>0</v>
      </c>
      <c r="M45" s="740">
        <v>0</v>
      </c>
      <c r="N45" s="740">
        <v>0</v>
      </c>
      <c r="O45" s="741">
        <v>-4000</v>
      </c>
      <c r="P45" s="739" t="s">
        <v>1261</v>
      </c>
      <c r="Q45" s="740">
        <v>0</v>
      </c>
      <c r="R45" s="740">
        <v>0</v>
      </c>
      <c r="S45" s="740">
        <v>-4000</v>
      </c>
      <c r="T45" s="740">
        <v>0</v>
      </c>
      <c r="U45" s="740">
        <v>0</v>
      </c>
      <c r="V45" s="740">
        <v>0</v>
      </c>
      <c r="W45" s="740">
        <v>0</v>
      </c>
      <c r="X45" s="740">
        <v>0</v>
      </c>
      <c r="Y45" s="740">
        <v>0</v>
      </c>
      <c r="Z45" s="740">
        <v>0</v>
      </c>
      <c r="AA45" s="740">
        <v>0</v>
      </c>
      <c r="AB45" s="740">
        <v>0</v>
      </c>
      <c r="AC45" s="741">
        <v>-4000</v>
      </c>
      <c r="AD45" s="740" t="s">
        <v>1261</v>
      </c>
      <c r="AE45" s="740">
        <v>0</v>
      </c>
      <c r="AF45" s="740">
        <v>0</v>
      </c>
      <c r="AG45" s="740">
        <v>-4000</v>
      </c>
      <c r="AH45" s="740">
        <v>0</v>
      </c>
      <c r="AI45" s="740">
        <v>0</v>
      </c>
      <c r="AJ45" s="740">
        <v>0</v>
      </c>
      <c r="AK45" s="740">
        <v>0</v>
      </c>
      <c r="AL45" s="740">
        <v>0</v>
      </c>
      <c r="AM45" s="740">
        <v>0</v>
      </c>
      <c r="AN45" s="740">
        <v>0</v>
      </c>
      <c r="AO45" s="740">
        <v>0</v>
      </c>
      <c r="AP45" s="740">
        <v>0</v>
      </c>
      <c r="AQ45" s="741">
        <v>-4000</v>
      </c>
      <c r="AR45" s="740"/>
      <c r="AS45" s="740"/>
      <c r="AT45" s="740"/>
      <c r="AU45" s="740"/>
      <c r="AV45" s="740"/>
      <c r="AW45" s="740"/>
      <c r="AX45" s="740"/>
      <c r="AY45" s="740"/>
      <c r="AZ45" s="740"/>
      <c r="BA45" s="740"/>
      <c r="BB45" s="740"/>
      <c r="BC45" s="740"/>
      <c r="BD45" s="740"/>
      <c r="BE45" s="741"/>
      <c r="BF45" s="740"/>
      <c r="BG45" s="740"/>
      <c r="BH45" s="740"/>
      <c r="BI45" s="740"/>
      <c r="BJ45" s="740"/>
      <c r="BK45" s="740"/>
      <c r="BL45" s="740"/>
      <c r="BM45" s="740"/>
      <c r="BN45" s="740"/>
      <c r="BO45" s="740"/>
      <c r="BP45" s="740"/>
      <c r="BQ45" s="740"/>
      <c r="BR45" s="740"/>
      <c r="BS45" s="741"/>
      <c r="BT45" s="740"/>
      <c r="BU45" s="740"/>
      <c r="BV45" s="740"/>
      <c r="BW45" s="740"/>
      <c r="BX45" s="740"/>
      <c r="BY45" s="740"/>
      <c r="BZ45" s="740"/>
      <c r="CA45" s="740"/>
      <c r="CB45" s="740"/>
      <c r="CC45" s="740"/>
      <c r="CD45" s="740"/>
      <c r="CE45" s="740"/>
      <c r="CF45" s="740"/>
      <c r="CG45" s="741"/>
      <c r="CH45" s="740"/>
      <c r="CI45" s="740"/>
      <c r="CJ45" s="740"/>
      <c r="CK45" s="740"/>
      <c r="CL45" s="740"/>
      <c r="CM45" s="740"/>
      <c r="CN45" s="740"/>
      <c r="CO45" s="740"/>
      <c r="CP45" s="740"/>
      <c r="CQ45" s="740"/>
      <c r="CR45" s="740"/>
      <c r="CS45" s="740"/>
      <c r="CT45" s="740"/>
      <c r="CU45" s="741"/>
      <c r="CV45" s="740"/>
      <c r="CW45" s="740"/>
      <c r="CX45" s="740"/>
      <c r="CY45" s="740"/>
      <c r="CZ45" s="740"/>
      <c r="DA45" s="740"/>
      <c r="DB45" s="740"/>
      <c r="DC45" s="740"/>
      <c r="DD45" s="740"/>
      <c r="DE45" s="740"/>
      <c r="DF45" s="740"/>
      <c r="DG45" s="740"/>
      <c r="DH45" s="740"/>
      <c r="DI45" s="741"/>
    </row>
    <row r="46" spans="1:113">
      <c r="A46" s="733" t="s">
        <v>1262</v>
      </c>
      <c r="B46" s="315" t="s">
        <v>1263</v>
      </c>
      <c r="C46" s="742">
        <v>0</v>
      </c>
      <c r="D46" s="742">
        <v>0</v>
      </c>
      <c r="E46" s="742">
        <v>0</v>
      </c>
      <c r="F46" s="742">
        <v>0</v>
      </c>
      <c r="G46" s="742">
        <v>0</v>
      </c>
      <c r="H46" s="742">
        <v>0</v>
      </c>
      <c r="I46" s="742">
        <v>0</v>
      </c>
      <c r="J46" s="742">
        <v>0</v>
      </c>
      <c r="K46" s="742">
        <v>-54000</v>
      </c>
      <c r="L46" s="742">
        <v>0</v>
      </c>
      <c r="M46" s="742">
        <v>0</v>
      </c>
      <c r="N46" s="742">
        <v>0</v>
      </c>
      <c r="O46" s="743">
        <v>-54000</v>
      </c>
      <c r="P46" s="315" t="s">
        <v>1263</v>
      </c>
      <c r="Q46" s="742">
        <v>0</v>
      </c>
      <c r="R46" s="742">
        <v>0</v>
      </c>
      <c r="S46" s="742">
        <v>-54000</v>
      </c>
      <c r="T46" s="742">
        <v>0</v>
      </c>
      <c r="U46" s="742">
        <v>0</v>
      </c>
      <c r="V46" s="742">
        <v>0</v>
      </c>
      <c r="W46" s="742">
        <v>0</v>
      </c>
      <c r="X46" s="742">
        <v>0</v>
      </c>
      <c r="Y46" s="742">
        <v>0</v>
      </c>
      <c r="Z46" s="742">
        <v>0</v>
      </c>
      <c r="AA46" s="742">
        <v>0</v>
      </c>
      <c r="AB46" s="742">
        <v>0</v>
      </c>
      <c r="AC46" s="743">
        <v>-54000</v>
      </c>
      <c r="AD46" s="742" t="s">
        <v>1263</v>
      </c>
      <c r="AE46" s="742">
        <v>0</v>
      </c>
      <c r="AF46" s="742">
        <v>0</v>
      </c>
      <c r="AG46" s="742">
        <v>-54000</v>
      </c>
      <c r="AH46" s="742">
        <v>0</v>
      </c>
      <c r="AI46" s="742">
        <v>0</v>
      </c>
      <c r="AJ46" s="742">
        <v>0</v>
      </c>
      <c r="AK46" s="742">
        <v>0</v>
      </c>
      <c r="AL46" s="742">
        <v>0</v>
      </c>
      <c r="AM46" s="742">
        <v>0</v>
      </c>
      <c r="AN46" s="742">
        <v>0</v>
      </c>
      <c r="AO46" s="742">
        <v>0</v>
      </c>
      <c r="AP46" s="742">
        <v>0</v>
      </c>
      <c r="AQ46" s="743">
        <v>-54000</v>
      </c>
      <c r="AR46" s="742"/>
      <c r="AS46" s="742"/>
      <c r="AT46" s="742"/>
      <c r="AU46" s="742"/>
      <c r="AV46" s="742"/>
      <c r="AW46" s="742"/>
      <c r="AX46" s="742"/>
      <c r="AY46" s="742"/>
      <c r="AZ46" s="742"/>
      <c r="BA46" s="742"/>
      <c r="BB46" s="742"/>
      <c r="BC46" s="742"/>
      <c r="BD46" s="742"/>
      <c r="BE46" s="743"/>
      <c r="BF46" s="742"/>
      <c r="BG46" s="742"/>
      <c r="BH46" s="742"/>
      <c r="BI46" s="742"/>
      <c r="BJ46" s="742"/>
      <c r="BK46" s="742"/>
      <c r="BL46" s="742"/>
      <c r="BM46" s="742"/>
      <c r="BN46" s="742"/>
      <c r="BO46" s="742"/>
      <c r="BP46" s="742"/>
      <c r="BQ46" s="742"/>
      <c r="BR46" s="742"/>
      <c r="BS46" s="743"/>
      <c r="BT46" s="742"/>
      <c r="BU46" s="742"/>
      <c r="BV46" s="742"/>
      <c r="BW46" s="742"/>
      <c r="BX46" s="742"/>
      <c r="BY46" s="742"/>
      <c r="BZ46" s="742"/>
      <c r="CA46" s="742"/>
      <c r="CB46" s="742"/>
      <c r="CC46" s="742"/>
      <c r="CD46" s="742"/>
      <c r="CE46" s="742"/>
      <c r="CF46" s="742"/>
      <c r="CG46" s="743"/>
      <c r="CH46" s="742"/>
      <c r="CI46" s="742"/>
      <c r="CJ46" s="742"/>
      <c r="CK46" s="742"/>
      <c r="CL46" s="742"/>
      <c r="CM46" s="742"/>
      <c r="CN46" s="742"/>
      <c r="CO46" s="742"/>
      <c r="CP46" s="742"/>
      <c r="CQ46" s="742"/>
      <c r="CR46" s="742"/>
      <c r="CS46" s="742"/>
      <c r="CT46" s="742"/>
      <c r="CU46" s="743"/>
      <c r="CV46" s="742"/>
      <c r="CW46" s="742"/>
      <c r="CX46" s="742"/>
      <c r="CY46" s="742"/>
      <c r="CZ46" s="742"/>
      <c r="DA46" s="742"/>
      <c r="DB46" s="742"/>
      <c r="DC46" s="742"/>
      <c r="DD46" s="742"/>
      <c r="DE46" s="742"/>
      <c r="DF46" s="742"/>
      <c r="DG46" s="742"/>
      <c r="DH46" s="742"/>
      <c r="DI46" s="743"/>
    </row>
    <row r="47" spans="1:113">
      <c r="A47" s="733"/>
      <c r="B47" s="744"/>
      <c r="C47" s="745"/>
      <c r="D47" s="745"/>
      <c r="E47" s="745"/>
      <c r="F47" s="745"/>
      <c r="G47" s="745"/>
      <c r="H47" s="745"/>
      <c r="I47" s="745"/>
      <c r="J47" s="745"/>
      <c r="K47" s="745"/>
      <c r="L47" s="745"/>
      <c r="M47" s="745"/>
      <c r="N47" s="745"/>
      <c r="O47" s="746"/>
      <c r="P47" s="744"/>
      <c r="Q47" s="745"/>
      <c r="R47" s="745"/>
      <c r="S47" s="745"/>
      <c r="T47" s="745"/>
      <c r="U47" s="745"/>
      <c r="V47" s="745"/>
      <c r="W47" s="745"/>
      <c r="X47" s="745"/>
      <c r="Y47" s="745"/>
      <c r="Z47" s="745"/>
      <c r="AA47" s="745"/>
      <c r="AB47" s="745"/>
      <c r="AC47" s="746"/>
      <c r="AD47" s="745"/>
      <c r="AE47" s="745"/>
      <c r="AF47" s="745"/>
      <c r="AG47" s="745"/>
      <c r="AH47" s="745"/>
      <c r="AI47" s="745"/>
      <c r="AJ47" s="745"/>
      <c r="AK47" s="745"/>
      <c r="AL47" s="745"/>
      <c r="AM47" s="745"/>
      <c r="AN47" s="745"/>
      <c r="AO47" s="745"/>
      <c r="AP47" s="745"/>
      <c r="AQ47" s="746"/>
      <c r="AR47" s="745"/>
      <c r="AS47" s="745"/>
      <c r="AT47" s="745"/>
      <c r="AU47" s="745"/>
      <c r="AV47" s="745"/>
      <c r="AW47" s="745"/>
      <c r="AX47" s="745"/>
      <c r="AY47" s="745"/>
      <c r="AZ47" s="745"/>
      <c r="BA47" s="745"/>
      <c r="BB47" s="745"/>
      <c r="BC47" s="745"/>
      <c r="BD47" s="745"/>
      <c r="BE47" s="746"/>
      <c r="BF47" s="745"/>
      <c r="BG47" s="745"/>
      <c r="BH47" s="745"/>
      <c r="BI47" s="745"/>
      <c r="BJ47" s="745"/>
      <c r="BK47" s="745"/>
      <c r="BL47" s="745"/>
      <c r="BM47" s="745"/>
      <c r="BN47" s="745"/>
      <c r="BO47" s="745"/>
      <c r="BP47" s="745"/>
      <c r="BQ47" s="745"/>
      <c r="BR47" s="745"/>
      <c r="BS47" s="746"/>
      <c r="BT47" s="745"/>
      <c r="BU47" s="745"/>
      <c r="BV47" s="745"/>
      <c r="BW47" s="745"/>
      <c r="BX47" s="745"/>
      <c r="BY47" s="745"/>
      <c r="BZ47" s="745"/>
      <c r="CA47" s="745"/>
      <c r="CB47" s="745"/>
      <c r="CC47" s="745"/>
      <c r="CD47" s="745"/>
      <c r="CE47" s="745"/>
      <c r="CF47" s="745"/>
      <c r="CG47" s="746"/>
      <c r="CH47" s="745"/>
      <c r="CI47" s="745"/>
      <c r="CJ47" s="745"/>
      <c r="CK47" s="745"/>
      <c r="CL47" s="745"/>
      <c r="CM47" s="745"/>
      <c r="CN47" s="745"/>
      <c r="CO47" s="745"/>
      <c r="CP47" s="745"/>
      <c r="CQ47" s="745"/>
      <c r="CR47" s="745"/>
      <c r="CS47" s="745"/>
      <c r="CT47" s="745"/>
      <c r="CU47" s="746"/>
      <c r="CV47" s="745"/>
      <c r="CW47" s="745"/>
      <c r="CX47" s="745"/>
      <c r="CY47" s="745"/>
      <c r="CZ47" s="745"/>
      <c r="DA47" s="745"/>
      <c r="DB47" s="745"/>
      <c r="DC47" s="745"/>
      <c r="DD47" s="745"/>
      <c r="DE47" s="745"/>
      <c r="DF47" s="745"/>
      <c r="DG47" s="745"/>
      <c r="DH47" s="745"/>
      <c r="DI47" s="746"/>
    </row>
    <row r="48" spans="1:113">
      <c r="A48" s="733" t="s">
        <v>1264</v>
      </c>
      <c r="B48" s="315" t="s">
        <v>1265</v>
      </c>
      <c r="C48" s="742">
        <v>44543.077499999999</v>
      </c>
      <c r="D48" s="742">
        <v>-12539.865166666699</v>
      </c>
      <c r="E48" s="742">
        <v>-18008.965166666701</v>
      </c>
      <c r="F48" s="742">
        <v>-18008.965166666701</v>
      </c>
      <c r="G48" s="742">
        <v>32703.090499999998</v>
      </c>
      <c r="H48" s="742">
        <v>112238.40716666701</v>
      </c>
      <c r="I48" s="742">
        <v>5865.4301266666398</v>
      </c>
      <c r="J48" s="742">
        <v>24251.068733333301</v>
      </c>
      <c r="K48" s="742">
        <v>-29748.931266666699</v>
      </c>
      <c r="L48" s="742">
        <v>28251.068733333301</v>
      </c>
      <c r="M48" s="742">
        <v>24251.068733333301</v>
      </c>
      <c r="N48" s="742">
        <v>38525.500733333298</v>
      </c>
      <c r="O48" s="743">
        <v>232321.98546</v>
      </c>
      <c r="P48" s="315" t="s">
        <v>1265</v>
      </c>
      <c r="Q48" s="742">
        <v>79734.144389333407</v>
      </c>
      <c r="R48" s="742">
        <v>71322.6397313333</v>
      </c>
      <c r="S48" s="742">
        <v>17770.239731333299</v>
      </c>
      <c r="T48" s="742">
        <v>75770.239731333393</v>
      </c>
      <c r="U48" s="742">
        <v>71770.239731333306</v>
      </c>
      <c r="V48" s="742">
        <v>1053.69983200001</v>
      </c>
      <c r="W48" s="742">
        <v>41797.229833333397</v>
      </c>
      <c r="X48" s="742">
        <v>41797.229833333397</v>
      </c>
      <c r="Y48" s="742">
        <v>41797.229833333397</v>
      </c>
      <c r="Z48" s="742">
        <v>41797.229833333397</v>
      </c>
      <c r="AA48" s="742">
        <v>41797.229833333397</v>
      </c>
      <c r="AB48" s="742">
        <v>46869.697833333303</v>
      </c>
      <c r="AC48" s="743">
        <v>573277.05014666705</v>
      </c>
      <c r="AD48" s="742" t="s">
        <v>1265</v>
      </c>
      <c r="AE48" s="742">
        <v>83582.225346666601</v>
      </c>
      <c r="AF48" s="742">
        <v>78974.197276666702</v>
      </c>
      <c r="AG48" s="742">
        <v>24471.997276666702</v>
      </c>
      <c r="AH48" s="742">
        <v>82471.997276666705</v>
      </c>
      <c r="AI48" s="742">
        <v>-12658.1312566666</v>
      </c>
      <c r="AJ48" s="742">
        <v>58072.449866666699</v>
      </c>
      <c r="AK48" s="742">
        <v>58072.449866666699</v>
      </c>
      <c r="AL48" s="742">
        <v>58072.449866666699</v>
      </c>
      <c r="AM48" s="742">
        <v>58072.449866666699</v>
      </c>
      <c r="AN48" s="742">
        <v>58072.449866666699</v>
      </c>
      <c r="AO48" s="742">
        <v>58072.449866666699</v>
      </c>
      <c r="AP48" s="742">
        <v>61767.7798666667</v>
      </c>
      <c r="AQ48" s="743">
        <v>667044.76498666697</v>
      </c>
      <c r="AR48" s="742"/>
      <c r="AS48" s="742"/>
      <c r="AT48" s="742"/>
      <c r="AU48" s="742"/>
      <c r="AV48" s="742"/>
      <c r="AW48" s="742"/>
      <c r="AX48" s="742"/>
      <c r="AY48" s="742"/>
      <c r="AZ48" s="742"/>
      <c r="BA48" s="742"/>
      <c r="BB48" s="742"/>
      <c r="BC48" s="742"/>
      <c r="BD48" s="742"/>
      <c r="BE48" s="743"/>
      <c r="BF48" s="742"/>
      <c r="BG48" s="742"/>
      <c r="BH48" s="742"/>
      <c r="BI48" s="742"/>
      <c r="BJ48" s="742"/>
      <c r="BK48" s="742"/>
      <c r="BL48" s="742"/>
      <c r="BM48" s="742"/>
      <c r="BN48" s="742"/>
      <c r="BO48" s="742"/>
      <c r="BP48" s="742"/>
      <c r="BQ48" s="742"/>
      <c r="BR48" s="742"/>
      <c r="BS48" s="743"/>
      <c r="BT48" s="742"/>
      <c r="BU48" s="742"/>
      <c r="BV48" s="742"/>
      <c r="BW48" s="742"/>
      <c r="BX48" s="742"/>
      <c r="BY48" s="742"/>
      <c r="BZ48" s="742"/>
      <c r="CA48" s="742"/>
      <c r="CB48" s="742"/>
      <c r="CC48" s="742"/>
      <c r="CD48" s="742"/>
      <c r="CE48" s="742"/>
      <c r="CF48" s="742"/>
      <c r="CG48" s="743"/>
      <c r="CH48" s="742"/>
      <c r="CI48" s="742"/>
      <c r="CJ48" s="742"/>
      <c r="CK48" s="742"/>
      <c r="CL48" s="742"/>
      <c r="CM48" s="742"/>
      <c r="CN48" s="742"/>
      <c r="CO48" s="742"/>
      <c r="CP48" s="742"/>
      <c r="CQ48" s="742"/>
      <c r="CR48" s="742"/>
      <c r="CS48" s="742"/>
      <c r="CT48" s="742"/>
      <c r="CU48" s="743"/>
      <c r="CV48" s="742"/>
      <c r="CW48" s="742"/>
      <c r="CX48" s="742"/>
      <c r="CY48" s="742"/>
      <c r="CZ48" s="742"/>
      <c r="DA48" s="742"/>
      <c r="DB48" s="742"/>
      <c r="DC48" s="742"/>
      <c r="DD48" s="742"/>
      <c r="DE48" s="742"/>
      <c r="DF48" s="742"/>
      <c r="DG48" s="742"/>
      <c r="DH48" s="742"/>
      <c r="DI48" s="743"/>
    </row>
    <row r="49" spans="1:113">
      <c r="A49" s="733"/>
      <c r="B49" s="462"/>
      <c r="C49" s="734"/>
      <c r="D49" s="734"/>
      <c r="E49" s="734"/>
      <c r="F49" s="734"/>
      <c r="G49" s="734"/>
      <c r="H49" s="734"/>
      <c r="I49" s="734"/>
      <c r="J49" s="734"/>
      <c r="K49" s="734"/>
      <c r="L49" s="734"/>
      <c r="M49" s="734"/>
      <c r="N49" s="734"/>
      <c r="O49" s="735"/>
      <c r="P49" s="462"/>
      <c r="Q49" s="734"/>
      <c r="R49" s="734"/>
      <c r="S49" s="734"/>
      <c r="T49" s="734"/>
      <c r="U49" s="734"/>
      <c r="V49" s="734"/>
      <c r="W49" s="734"/>
      <c r="X49" s="734"/>
      <c r="Y49" s="734"/>
      <c r="Z49" s="734"/>
      <c r="AA49" s="734"/>
      <c r="AB49" s="734"/>
      <c r="AC49" s="735"/>
      <c r="AD49" s="736"/>
      <c r="AE49" s="734"/>
      <c r="AF49" s="734"/>
      <c r="AG49" s="734"/>
      <c r="AH49" s="734"/>
      <c r="AI49" s="734"/>
      <c r="AJ49" s="734"/>
      <c r="AK49" s="734"/>
      <c r="AL49" s="734"/>
      <c r="AM49" s="734"/>
      <c r="AN49" s="734"/>
      <c r="AO49" s="734"/>
      <c r="AP49" s="734"/>
      <c r="AQ49" s="735"/>
      <c r="AR49" s="736"/>
      <c r="AS49" s="734"/>
      <c r="AT49" s="734"/>
      <c r="AU49" s="734"/>
      <c r="AV49" s="734"/>
      <c r="AW49" s="734"/>
      <c r="AX49" s="734"/>
      <c r="AY49" s="734"/>
      <c r="AZ49" s="734"/>
      <c r="BA49" s="734"/>
      <c r="BB49" s="734"/>
      <c r="BC49" s="734"/>
      <c r="BD49" s="734"/>
      <c r="BE49" s="735"/>
      <c r="BF49" s="736"/>
      <c r="BG49" s="734"/>
      <c r="BH49" s="734"/>
      <c r="BI49" s="734"/>
      <c r="BJ49" s="734"/>
      <c r="BK49" s="734"/>
      <c r="BL49" s="734"/>
      <c r="BM49" s="734"/>
      <c r="BN49" s="734"/>
      <c r="BO49" s="734"/>
      <c r="BP49" s="734"/>
      <c r="BQ49" s="734"/>
      <c r="BR49" s="734"/>
      <c r="BS49" s="735"/>
      <c r="BT49" s="736"/>
      <c r="BU49" s="734"/>
      <c r="BV49" s="734"/>
      <c r="BW49" s="734"/>
      <c r="BX49" s="734"/>
      <c r="BY49" s="734"/>
      <c r="BZ49" s="734"/>
      <c r="CA49" s="734"/>
      <c r="CB49" s="734"/>
      <c r="CC49" s="734"/>
      <c r="CD49" s="734"/>
      <c r="CE49" s="734"/>
      <c r="CF49" s="734"/>
      <c r="CG49" s="735"/>
      <c r="CH49" s="736"/>
      <c r="CI49" s="734"/>
      <c r="CJ49" s="734"/>
      <c r="CK49" s="734"/>
      <c r="CL49" s="734"/>
      <c r="CM49" s="734"/>
      <c r="CN49" s="734"/>
      <c r="CO49" s="734"/>
      <c r="CP49" s="734"/>
      <c r="CQ49" s="734"/>
      <c r="CR49" s="734"/>
      <c r="CS49" s="734"/>
      <c r="CT49" s="734"/>
      <c r="CU49" s="735"/>
      <c r="CV49" s="736"/>
      <c r="CW49" s="734"/>
      <c r="CX49" s="734"/>
      <c r="CY49" s="734"/>
      <c r="CZ49" s="734"/>
      <c r="DA49" s="734"/>
      <c r="DB49" s="734"/>
      <c r="DC49" s="734"/>
      <c r="DD49" s="734"/>
      <c r="DE49" s="734"/>
      <c r="DF49" s="734"/>
      <c r="DG49" s="734"/>
      <c r="DH49" s="734"/>
      <c r="DI49" s="735"/>
    </row>
    <row r="50" spans="1:113">
      <c r="A50" s="733"/>
      <c r="B50" s="463" t="s">
        <v>1266</v>
      </c>
      <c r="C50" s="734">
        <v>0</v>
      </c>
      <c r="D50" s="734">
        <v>0</v>
      </c>
      <c r="E50" s="734">
        <v>0</v>
      </c>
      <c r="F50" s="734">
        <v>0</v>
      </c>
      <c r="G50" s="734">
        <v>0</v>
      </c>
      <c r="H50" s="734">
        <v>0</v>
      </c>
      <c r="I50" s="734">
        <v>0</v>
      </c>
      <c r="J50" s="734">
        <v>0</v>
      </c>
      <c r="K50" s="734">
        <v>0</v>
      </c>
      <c r="L50" s="734">
        <v>0</v>
      </c>
      <c r="M50" s="734">
        <v>0</v>
      </c>
      <c r="N50" s="734">
        <v>0</v>
      </c>
      <c r="O50" s="735">
        <v>0</v>
      </c>
      <c r="P50" s="463" t="s">
        <v>1266</v>
      </c>
      <c r="Q50" s="734">
        <v>0</v>
      </c>
      <c r="R50" s="734">
        <v>0</v>
      </c>
      <c r="S50" s="734">
        <v>0</v>
      </c>
      <c r="T50" s="734">
        <v>0</v>
      </c>
      <c r="U50" s="734">
        <v>0</v>
      </c>
      <c r="V50" s="734">
        <v>0</v>
      </c>
      <c r="W50" s="734">
        <v>0</v>
      </c>
      <c r="X50" s="734">
        <v>0</v>
      </c>
      <c r="Y50" s="734">
        <v>0</v>
      </c>
      <c r="Z50" s="734">
        <v>0</v>
      </c>
      <c r="AA50" s="734">
        <v>0</v>
      </c>
      <c r="AB50" s="734">
        <v>0</v>
      </c>
      <c r="AC50" s="735">
        <v>0</v>
      </c>
      <c r="AD50" s="734" t="s">
        <v>1266</v>
      </c>
      <c r="AE50" s="734">
        <v>0</v>
      </c>
      <c r="AF50" s="734">
        <v>0</v>
      </c>
      <c r="AG50" s="734">
        <v>0</v>
      </c>
      <c r="AH50" s="734">
        <v>0</v>
      </c>
      <c r="AI50" s="734">
        <v>0</v>
      </c>
      <c r="AJ50" s="734">
        <v>0</v>
      </c>
      <c r="AK50" s="734">
        <v>0</v>
      </c>
      <c r="AL50" s="734">
        <v>0</v>
      </c>
      <c r="AM50" s="734">
        <v>0</v>
      </c>
      <c r="AN50" s="734">
        <v>0</v>
      </c>
      <c r="AO50" s="734">
        <v>0</v>
      </c>
      <c r="AP50" s="734">
        <v>0</v>
      </c>
      <c r="AQ50" s="735">
        <v>0</v>
      </c>
      <c r="AR50" s="734"/>
      <c r="AS50" s="734"/>
      <c r="AT50" s="734"/>
      <c r="AU50" s="734"/>
      <c r="AV50" s="734"/>
      <c r="AW50" s="734"/>
      <c r="AX50" s="734"/>
      <c r="AY50" s="734"/>
      <c r="AZ50" s="734"/>
      <c r="BA50" s="734"/>
      <c r="BB50" s="734"/>
      <c r="BC50" s="734"/>
      <c r="BD50" s="734"/>
      <c r="BE50" s="735"/>
      <c r="BF50" s="734"/>
      <c r="BG50" s="734"/>
      <c r="BH50" s="734"/>
      <c r="BI50" s="734"/>
      <c r="BJ50" s="734"/>
      <c r="BK50" s="734"/>
      <c r="BL50" s="734"/>
      <c r="BM50" s="734"/>
      <c r="BN50" s="734"/>
      <c r="BO50" s="734"/>
      <c r="BP50" s="734"/>
      <c r="BQ50" s="734"/>
      <c r="BR50" s="734"/>
      <c r="BS50" s="735"/>
      <c r="BT50" s="734"/>
      <c r="BU50" s="734"/>
      <c r="BV50" s="734"/>
      <c r="BW50" s="734"/>
      <c r="BX50" s="734"/>
      <c r="BY50" s="734"/>
      <c r="BZ50" s="734"/>
      <c r="CA50" s="734"/>
      <c r="CB50" s="734"/>
      <c r="CC50" s="734"/>
      <c r="CD50" s="734"/>
      <c r="CE50" s="734"/>
      <c r="CF50" s="734"/>
      <c r="CG50" s="735"/>
      <c r="CH50" s="734"/>
      <c r="CI50" s="734"/>
      <c r="CJ50" s="734"/>
      <c r="CK50" s="734"/>
      <c r="CL50" s="734"/>
      <c r="CM50" s="734"/>
      <c r="CN50" s="734"/>
      <c r="CO50" s="734"/>
      <c r="CP50" s="734"/>
      <c r="CQ50" s="734"/>
      <c r="CR50" s="734"/>
      <c r="CS50" s="734"/>
      <c r="CT50" s="734"/>
      <c r="CU50" s="735"/>
      <c r="CV50" s="734"/>
      <c r="CW50" s="734"/>
      <c r="CX50" s="734"/>
      <c r="CY50" s="734"/>
      <c r="CZ50" s="734"/>
      <c r="DA50" s="734"/>
      <c r="DB50" s="734"/>
      <c r="DC50" s="734"/>
      <c r="DD50" s="734"/>
      <c r="DE50" s="734"/>
      <c r="DF50" s="734"/>
      <c r="DG50" s="734"/>
      <c r="DH50" s="734"/>
      <c r="DI50" s="735"/>
    </row>
    <row r="51" spans="1:113">
      <c r="A51" s="733"/>
      <c r="B51" s="463" t="s">
        <v>1267</v>
      </c>
      <c r="C51" s="734">
        <v>-435.16666666666703</v>
      </c>
      <c r="D51" s="734">
        <v>-435.16666666666703</v>
      </c>
      <c r="E51" s="734">
        <v>-435.16666666666703</v>
      </c>
      <c r="F51" s="734">
        <v>-435.16666666666703</v>
      </c>
      <c r="G51" s="734">
        <v>-435.16666666666703</v>
      </c>
      <c r="H51" s="734">
        <v>-435.16666666666703</v>
      </c>
      <c r="I51" s="734">
        <v>-435.16666666666703</v>
      </c>
      <c r="J51" s="734">
        <v>-435.16666666666703</v>
      </c>
      <c r="K51" s="734">
        <v>-435.16666666666703</v>
      </c>
      <c r="L51" s="734">
        <v>-435.16666666666703</v>
      </c>
      <c r="M51" s="734">
        <v>-435.16666666666703</v>
      </c>
      <c r="N51" s="734">
        <v>-435.16666666666703</v>
      </c>
      <c r="O51" s="735">
        <v>-5222</v>
      </c>
      <c r="P51" s="463" t="s">
        <v>1267</v>
      </c>
      <c r="Q51" s="734">
        <v>-338</v>
      </c>
      <c r="R51" s="734">
        <v>-338</v>
      </c>
      <c r="S51" s="734">
        <v>-338</v>
      </c>
      <c r="T51" s="734">
        <v>-338</v>
      </c>
      <c r="U51" s="734">
        <v>-338</v>
      </c>
      <c r="V51" s="734">
        <v>-338</v>
      </c>
      <c r="W51" s="734">
        <v>-338</v>
      </c>
      <c r="X51" s="734">
        <v>-338</v>
      </c>
      <c r="Y51" s="734">
        <v>-338</v>
      </c>
      <c r="Z51" s="734">
        <v>-338</v>
      </c>
      <c r="AA51" s="734">
        <v>-338</v>
      </c>
      <c r="AB51" s="734">
        <v>-338</v>
      </c>
      <c r="AC51" s="735">
        <v>-4056</v>
      </c>
      <c r="AD51" s="734" t="s">
        <v>1267</v>
      </c>
      <c r="AE51" s="734">
        <v>-242.416666666667</v>
      </c>
      <c r="AF51" s="734">
        <v>-242.416666666667</v>
      </c>
      <c r="AG51" s="734">
        <v>-242.416666666667</v>
      </c>
      <c r="AH51" s="734">
        <v>-242.416666666667</v>
      </c>
      <c r="AI51" s="734">
        <v>-242.416666666667</v>
      </c>
      <c r="AJ51" s="734">
        <v>-242.416666666667</v>
      </c>
      <c r="AK51" s="734">
        <v>-242.416666666667</v>
      </c>
      <c r="AL51" s="734">
        <v>-242.416666666667</v>
      </c>
      <c r="AM51" s="734">
        <v>-242.416666666667</v>
      </c>
      <c r="AN51" s="734">
        <v>-242.416666666667</v>
      </c>
      <c r="AO51" s="734">
        <v>-242.416666666667</v>
      </c>
      <c r="AP51" s="734">
        <v>-242.416666666667</v>
      </c>
      <c r="AQ51" s="735">
        <v>-2909</v>
      </c>
      <c r="AR51" s="734"/>
      <c r="AS51" s="734"/>
      <c r="AT51" s="734"/>
      <c r="AU51" s="734"/>
      <c r="AV51" s="734"/>
      <c r="AW51" s="734"/>
      <c r="AX51" s="734"/>
      <c r="AY51" s="734"/>
      <c r="AZ51" s="734"/>
      <c r="BA51" s="734"/>
      <c r="BB51" s="734"/>
      <c r="BC51" s="734"/>
      <c r="BD51" s="734"/>
      <c r="BE51" s="735"/>
      <c r="BF51" s="734"/>
      <c r="BG51" s="734"/>
      <c r="BH51" s="734"/>
      <c r="BI51" s="734"/>
      <c r="BJ51" s="734"/>
      <c r="BK51" s="734"/>
      <c r="BL51" s="734"/>
      <c r="BM51" s="734"/>
      <c r="BN51" s="734"/>
      <c r="BO51" s="734"/>
      <c r="BP51" s="734"/>
      <c r="BQ51" s="734"/>
      <c r="BR51" s="734"/>
      <c r="BS51" s="735"/>
      <c r="BT51" s="734"/>
      <c r="BU51" s="734"/>
      <c r="BV51" s="734"/>
      <c r="BW51" s="734"/>
      <c r="BX51" s="734"/>
      <c r="BY51" s="734"/>
      <c r="BZ51" s="734"/>
      <c r="CA51" s="734"/>
      <c r="CB51" s="734"/>
      <c r="CC51" s="734"/>
      <c r="CD51" s="734"/>
      <c r="CE51" s="734"/>
      <c r="CF51" s="734"/>
      <c r="CG51" s="735"/>
      <c r="CH51" s="734"/>
      <c r="CI51" s="734"/>
      <c r="CJ51" s="734"/>
      <c r="CK51" s="734"/>
      <c r="CL51" s="734"/>
      <c r="CM51" s="734"/>
      <c r="CN51" s="734"/>
      <c r="CO51" s="734"/>
      <c r="CP51" s="734"/>
      <c r="CQ51" s="734"/>
      <c r="CR51" s="734"/>
      <c r="CS51" s="734"/>
      <c r="CT51" s="734"/>
      <c r="CU51" s="735"/>
      <c r="CV51" s="734"/>
      <c r="CW51" s="734"/>
      <c r="CX51" s="734"/>
      <c r="CY51" s="734"/>
      <c r="CZ51" s="734"/>
      <c r="DA51" s="734"/>
      <c r="DB51" s="734"/>
      <c r="DC51" s="734"/>
      <c r="DD51" s="734"/>
      <c r="DE51" s="734"/>
      <c r="DF51" s="734"/>
      <c r="DG51" s="734"/>
      <c r="DH51" s="734"/>
      <c r="DI51" s="735"/>
    </row>
    <row r="52" spans="1:113">
      <c r="A52" s="733"/>
      <c r="B52" s="463" t="s">
        <v>1268</v>
      </c>
      <c r="C52" s="734">
        <v>-61.643835616438402</v>
      </c>
      <c r="D52" s="734">
        <v>-55.4794520547945</v>
      </c>
      <c r="E52" s="734">
        <v>-61.643835616438402</v>
      </c>
      <c r="F52" s="734">
        <v>-59.589041095890401</v>
      </c>
      <c r="G52" s="734">
        <v>-12.6152157534247</v>
      </c>
      <c r="H52" s="734">
        <v>-59.589041095890401</v>
      </c>
      <c r="I52" s="734">
        <v>-12.8995273972603</v>
      </c>
      <c r="J52" s="734">
        <v>-12.8995273972603</v>
      </c>
      <c r="K52" s="734">
        <v>-12.469543150684901</v>
      </c>
      <c r="L52" s="734">
        <v>-12.8995273972603</v>
      </c>
      <c r="M52" s="734">
        <v>-12.469543150684901</v>
      </c>
      <c r="N52" s="734">
        <v>-12.953073698630099</v>
      </c>
      <c r="O52" s="735">
        <v>-387.15116342465802</v>
      </c>
      <c r="P52" s="463" t="s">
        <v>1268</v>
      </c>
      <c r="Q52" s="734">
        <v>-87.528857671232899</v>
      </c>
      <c r="R52" s="734">
        <v>-145.894177479452</v>
      </c>
      <c r="S52" s="734">
        <v>-236.68042561643799</v>
      </c>
      <c r="T52" s="734">
        <v>-120.90732875342501</v>
      </c>
      <c r="U52" s="734">
        <v>-125.076546986301</v>
      </c>
      <c r="V52" s="734">
        <v>-120.90732875342501</v>
      </c>
      <c r="W52" s="734">
        <v>-125.076546986301</v>
      </c>
      <c r="X52" s="734">
        <v>-125.076546986301</v>
      </c>
      <c r="Y52" s="734">
        <v>-120.90732875342501</v>
      </c>
      <c r="Z52" s="734">
        <v>-125.076546986301</v>
      </c>
      <c r="AA52" s="734">
        <v>-120.90732875342501</v>
      </c>
      <c r="AB52" s="734">
        <v>-125.16589109589</v>
      </c>
      <c r="AC52" s="735">
        <v>-1579.20485482192</v>
      </c>
      <c r="AD52" s="734" t="s">
        <v>1268</v>
      </c>
      <c r="AE52" s="734">
        <v>-178.74765184931499</v>
      </c>
      <c r="AF52" s="734">
        <v>-216.84078509589</v>
      </c>
      <c r="AG52" s="734">
        <v>-285.82182924657502</v>
      </c>
      <c r="AH52" s="734">
        <v>-276.29443493835601</v>
      </c>
      <c r="AI52" s="734">
        <v>-285.82182924657502</v>
      </c>
      <c r="AJ52" s="734">
        <v>-276.29443493835601</v>
      </c>
      <c r="AK52" s="734">
        <v>-285.82182924657502</v>
      </c>
      <c r="AL52" s="734">
        <v>-285.82182924657502</v>
      </c>
      <c r="AM52" s="734">
        <v>-276.29443493835601</v>
      </c>
      <c r="AN52" s="734">
        <v>-285.82182924657502</v>
      </c>
      <c r="AO52" s="734">
        <v>-276.29443493835601</v>
      </c>
      <c r="AP52" s="734">
        <v>-285.93689363013698</v>
      </c>
      <c r="AQ52" s="735">
        <v>-3215.8122165616401</v>
      </c>
      <c r="AR52" s="734"/>
      <c r="AS52" s="734"/>
      <c r="AT52" s="734"/>
      <c r="AU52" s="734"/>
      <c r="AV52" s="734"/>
      <c r="AW52" s="734"/>
      <c r="AX52" s="734"/>
      <c r="AY52" s="734"/>
      <c r="AZ52" s="734"/>
      <c r="BA52" s="734"/>
      <c r="BB52" s="734"/>
      <c r="BC52" s="734"/>
      <c r="BD52" s="734"/>
      <c r="BE52" s="735"/>
      <c r="BF52" s="734"/>
      <c r="BG52" s="734"/>
      <c r="BH52" s="734"/>
      <c r="BI52" s="734"/>
      <c r="BJ52" s="734"/>
      <c r="BK52" s="734"/>
      <c r="BL52" s="734"/>
      <c r="BM52" s="734"/>
      <c r="BN52" s="734"/>
      <c r="BO52" s="734"/>
      <c r="BP52" s="734"/>
      <c r="BQ52" s="734"/>
      <c r="BR52" s="734"/>
      <c r="BS52" s="735"/>
      <c r="BT52" s="734"/>
      <c r="BU52" s="734"/>
      <c r="BV52" s="734"/>
      <c r="BW52" s="734"/>
      <c r="BX52" s="734"/>
      <c r="BY52" s="734"/>
      <c r="BZ52" s="734"/>
      <c r="CA52" s="734"/>
      <c r="CB52" s="734"/>
      <c r="CC52" s="734"/>
      <c r="CD52" s="734"/>
      <c r="CE52" s="734"/>
      <c r="CF52" s="734"/>
      <c r="CG52" s="735"/>
      <c r="CH52" s="734"/>
      <c r="CI52" s="734"/>
      <c r="CJ52" s="734"/>
      <c r="CK52" s="734"/>
      <c r="CL52" s="734"/>
      <c r="CM52" s="734"/>
      <c r="CN52" s="734"/>
      <c r="CO52" s="734"/>
      <c r="CP52" s="734"/>
      <c r="CQ52" s="734"/>
      <c r="CR52" s="734"/>
      <c r="CS52" s="734"/>
      <c r="CT52" s="734"/>
      <c r="CU52" s="735"/>
      <c r="CV52" s="734"/>
      <c r="CW52" s="734"/>
      <c r="CX52" s="734"/>
      <c r="CY52" s="734"/>
      <c r="CZ52" s="734"/>
      <c r="DA52" s="734"/>
      <c r="DB52" s="734"/>
      <c r="DC52" s="734"/>
      <c r="DD52" s="734"/>
      <c r="DE52" s="734"/>
      <c r="DF52" s="734"/>
      <c r="DG52" s="734"/>
      <c r="DH52" s="734"/>
      <c r="DI52" s="735"/>
    </row>
    <row r="53" spans="1:113">
      <c r="A53" s="733"/>
      <c r="B53" s="463" t="s">
        <v>424</v>
      </c>
      <c r="C53" s="734">
        <v>0</v>
      </c>
      <c r="D53" s="734">
        <v>0</v>
      </c>
      <c r="E53" s="734">
        <v>0</v>
      </c>
      <c r="F53" s="734">
        <v>0</v>
      </c>
      <c r="G53" s="734">
        <v>0</v>
      </c>
      <c r="H53" s="734">
        <v>0</v>
      </c>
      <c r="I53" s="734">
        <v>0</v>
      </c>
      <c r="J53" s="734">
        <v>0</v>
      </c>
      <c r="K53" s="734">
        <v>0</v>
      </c>
      <c r="L53" s="734">
        <v>0</v>
      </c>
      <c r="M53" s="734">
        <v>0</v>
      </c>
      <c r="N53" s="734">
        <v>0</v>
      </c>
      <c r="O53" s="735">
        <v>0</v>
      </c>
      <c r="P53" s="463" t="s">
        <v>424</v>
      </c>
      <c r="Q53" s="734">
        <v>0</v>
      </c>
      <c r="R53" s="734">
        <v>0</v>
      </c>
      <c r="S53" s="734">
        <v>0</v>
      </c>
      <c r="T53" s="734">
        <v>0</v>
      </c>
      <c r="U53" s="734">
        <v>0</v>
      </c>
      <c r="V53" s="734">
        <v>0</v>
      </c>
      <c r="W53" s="734">
        <v>0</v>
      </c>
      <c r="X53" s="734">
        <v>0</v>
      </c>
      <c r="Y53" s="734">
        <v>0</v>
      </c>
      <c r="Z53" s="734">
        <v>0</v>
      </c>
      <c r="AA53" s="734">
        <v>0</v>
      </c>
      <c r="AB53" s="734">
        <v>0</v>
      </c>
      <c r="AC53" s="735">
        <v>0</v>
      </c>
      <c r="AD53" s="734" t="s">
        <v>424</v>
      </c>
      <c r="AE53" s="734">
        <v>0</v>
      </c>
      <c r="AF53" s="734">
        <v>0</v>
      </c>
      <c r="AG53" s="734">
        <v>0</v>
      </c>
      <c r="AH53" s="734">
        <v>0</v>
      </c>
      <c r="AI53" s="734">
        <v>0</v>
      </c>
      <c r="AJ53" s="734">
        <v>0</v>
      </c>
      <c r="AK53" s="734">
        <v>0</v>
      </c>
      <c r="AL53" s="734">
        <v>0</v>
      </c>
      <c r="AM53" s="734">
        <v>0</v>
      </c>
      <c r="AN53" s="734">
        <v>0</v>
      </c>
      <c r="AO53" s="734">
        <v>0</v>
      </c>
      <c r="AP53" s="734">
        <v>0</v>
      </c>
      <c r="AQ53" s="735">
        <v>0</v>
      </c>
      <c r="AR53" s="734"/>
      <c r="AS53" s="734"/>
      <c r="AT53" s="734"/>
      <c r="AU53" s="734"/>
      <c r="AV53" s="734"/>
      <c r="AW53" s="734"/>
      <c r="AX53" s="734"/>
      <c r="AY53" s="734"/>
      <c r="AZ53" s="734"/>
      <c r="BA53" s="734"/>
      <c r="BB53" s="734"/>
      <c r="BC53" s="734"/>
      <c r="BD53" s="734"/>
      <c r="BE53" s="735"/>
      <c r="BF53" s="734"/>
      <c r="BG53" s="734"/>
      <c r="BH53" s="734"/>
      <c r="BI53" s="734"/>
      <c r="BJ53" s="734"/>
      <c r="BK53" s="734"/>
      <c r="BL53" s="734"/>
      <c r="BM53" s="734"/>
      <c r="BN53" s="734"/>
      <c r="BO53" s="734"/>
      <c r="BP53" s="734"/>
      <c r="BQ53" s="734"/>
      <c r="BR53" s="734"/>
      <c r="BS53" s="735"/>
      <c r="BT53" s="734"/>
      <c r="BU53" s="734"/>
      <c r="BV53" s="734"/>
      <c r="BW53" s="734"/>
      <c r="BX53" s="734"/>
      <c r="BY53" s="734"/>
      <c r="BZ53" s="734"/>
      <c r="CA53" s="734"/>
      <c r="CB53" s="734"/>
      <c r="CC53" s="734"/>
      <c r="CD53" s="734"/>
      <c r="CE53" s="734"/>
      <c r="CF53" s="734"/>
      <c r="CG53" s="735"/>
      <c r="CH53" s="734"/>
      <c r="CI53" s="734"/>
      <c r="CJ53" s="734"/>
      <c r="CK53" s="734"/>
      <c r="CL53" s="734"/>
      <c r="CM53" s="734"/>
      <c r="CN53" s="734"/>
      <c r="CO53" s="734"/>
      <c r="CP53" s="734"/>
      <c r="CQ53" s="734"/>
      <c r="CR53" s="734"/>
      <c r="CS53" s="734"/>
      <c r="CT53" s="734"/>
      <c r="CU53" s="735"/>
      <c r="CV53" s="734"/>
      <c r="CW53" s="734"/>
      <c r="CX53" s="734"/>
      <c r="CY53" s="734"/>
      <c r="CZ53" s="734"/>
      <c r="DA53" s="734"/>
      <c r="DB53" s="734"/>
      <c r="DC53" s="734"/>
      <c r="DD53" s="734"/>
      <c r="DE53" s="734"/>
      <c r="DF53" s="734"/>
      <c r="DG53" s="734"/>
      <c r="DH53" s="734"/>
      <c r="DI53" s="735"/>
    </row>
    <row r="54" spans="1:113">
      <c r="A54" s="733"/>
      <c r="B54" s="463" t="s">
        <v>1269</v>
      </c>
      <c r="C54" s="734">
        <v>0</v>
      </c>
      <c r="D54" s="734">
        <v>0</v>
      </c>
      <c r="E54" s="734">
        <v>0</v>
      </c>
      <c r="F54" s="734">
        <v>0</v>
      </c>
      <c r="G54" s="734">
        <v>0</v>
      </c>
      <c r="H54" s="734">
        <v>0</v>
      </c>
      <c r="I54" s="734">
        <v>0</v>
      </c>
      <c r="J54" s="734">
        <v>0</v>
      </c>
      <c r="K54" s="734">
        <v>0</v>
      </c>
      <c r="L54" s="734">
        <v>0</v>
      </c>
      <c r="M54" s="734">
        <v>0</v>
      </c>
      <c r="N54" s="734">
        <v>0</v>
      </c>
      <c r="O54" s="735">
        <v>0</v>
      </c>
      <c r="P54" s="463" t="s">
        <v>1269</v>
      </c>
      <c r="Q54" s="734">
        <v>0</v>
      </c>
      <c r="R54" s="734">
        <v>0</v>
      </c>
      <c r="S54" s="734">
        <v>0</v>
      </c>
      <c r="T54" s="734">
        <v>0</v>
      </c>
      <c r="U54" s="734">
        <v>0</v>
      </c>
      <c r="V54" s="734">
        <v>0</v>
      </c>
      <c r="W54" s="734">
        <v>0</v>
      </c>
      <c r="X54" s="734">
        <v>0</v>
      </c>
      <c r="Y54" s="734">
        <v>0</v>
      </c>
      <c r="Z54" s="734">
        <v>0</v>
      </c>
      <c r="AA54" s="734">
        <v>0</v>
      </c>
      <c r="AB54" s="734">
        <v>0</v>
      </c>
      <c r="AC54" s="735">
        <v>0</v>
      </c>
      <c r="AD54" s="734" t="s">
        <v>1269</v>
      </c>
      <c r="AE54" s="734">
        <v>0</v>
      </c>
      <c r="AF54" s="734">
        <v>0</v>
      </c>
      <c r="AG54" s="734">
        <v>0</v>
      </c>
      <c r="AH54" s="734">
        <v>0</v>
      </c>
      <c r="AI54" s="734">
        <v>0</v>
      </c>
      <c r="AJ54" s="734">
        <v>0</v>
      </c>
      <c r="AK54" s="734">
        <v>0</v>
      </c>
      <c r="AL54" s="734">
        <v>0</v>
      </c>
      <c r="AM54" s="734">
        <v>0</v>
      </c>
      <c r="AN54" s="734">
        <v>0</v>
      </c>
      <c r="AO54" s="734">
        <v>0</v>
      </c>
      <c r="AP54" s="734">
        <v>0</v>
      </c>
      <c r="AQ54" s="735">
        <v>0</v>
      </c>
      <c r="AR54" s="734"/>
      <c r="AS54" s="734"/>
      <c r="AT54" s="734"/>
      <c r="AU54" s="734"/>
      <c r="AV54" s="734"/>
      <c r="AW54" s="734"/>
      <c r="AX54" s="734"/>
      <c r="AY54" s="734"/>
      <c r="AZ54" s="734"/>
      <c r="BA54" s="734"/>
      <c r="BB54" s="734"/>
      <c r="BC54" s="734"/>
      <c r="BD54" s="734"/>
      <c r="BE54" s="735"/>
      <c r="BF54" s="734"/>
      <c r="BG54" s="734"/>
      <c r="BH54" s="734"/>
      <c r="BI54" s="734"/>
      <c r="BJ54" s="734"/>
      <c r="BK54" s="734"/>
      <c r="BL54" s="734"/>
      <c r="BM54" s="734"/>
      <c r="BN54" s="734"/>
      <c r="BO54" s="734"/>
      <c r="BP54" s="734"/>
      <c r="BQ54" s="734"/>
      <c r="BR54" s="734"/>
      <c r="BS54" s="735"/>
      <c r="BT54" s="734"/>
      <c r="BU54" s="734"/>
      <c r="BV54" s="734"/>
      <c r="BW54" s="734"/>
      <c r="BX54" s="734"/>
      <c r="BY54" s="734"/>
      <c r="BZ54" s="734"/>
      <c r="CA54" s="734"/>
      <c r="CB54" s="734"/>
      <c r="CC54" s="734"/>
      <c r="CD54" s="734"/>
      <c r="CE54" s="734"/>
      <c r="CF54" s="734"/>
      <c r="CG54" s="735"/>
      <c r="CH54" s="734"/>
      <c r="CI54" s="734"/>
      <c r="CJ54" s="734"/>
      <c r="CK54" s="734"/>
      <c r="CL54" s="734"/>
      <c r="CM54" s="734"/>
      <c r="CN54" s="734"/>
      <c r="CO54" s="734"/>
      <c r="CP54" s="734"/>
      <c r="CQ54" s="734"/>
      <c r="CR54" s="734"/>
      <c r="CS54" s="734"/>
      <c r="CT54" s="734"/>
      <c r="CU54" s="735"/>
      <c r="CV54" s="734"/>
      <c r="CW54" s="734"/>
      <c r="CX54" s="734"/>
      <c r="CY54" s="734"/>
      <c r="CZ54" s="734"/>
      <c r="DA54" s="734"/>
      <c r="DB54" s="734"/>
      <c r="DC54" s="734"/>
      <c r="DD54" s="734"/>
      <c r="DE54" s="734"/>
      <c r="DF54" s="734"/>
      <c r="DG54" s="734"/>
      <c r="DH54" s="734"/>
      <c r="DI54" s="735"/>
    </row>
    <row r="55" spans="1:113">
      <c r="A55" s="733"/>
      <c r="B55" s="463" t="s">
        <v>1270</v>
      </c>
      <c r="C55" s="734">
        <v>0</v>
      </c>
      <c r="D55" s="734">
        <v>0</v>
      </c>
      <c r="E55" s="734">
        <v>0</v>
      </c>
      <c r="F55" s="734">
        <v>0</v>
      </c>
      <c r="G55" s="734">
        <v>0</v>
      </c>
      <c r="H55" s="734">
        <v>0</v>
      </c>
      <c r="I55" s="734">
        <v>-12738.924000000001</v>
      </c>
      <c r="J55" s="734">
        <v>0</v>
      </c>
      <c r="K55" s="734">
        <v>0</v>
      </c>
      <c r="L55" s="734">
        <v>0</v>
      </c>
      <c r="M55" s="734">
        <v>0</v>
      </c>
      <c r="N55" s="734">
        <v>0</v>
      </c>
      <c r="O55" s="735">
        <v>-12738.924000000001</v>
      </c>
      <c r="P55" s="463" t="s">
        <v>1270</v>
      </c>
      <c r="Q55" s="734">
        <v>0</v>
      </c>
      <c r="R55" s="734">
        <v>0</v>
      </c>
      <c r="S55" s="734">
        <v>0</v>
      </c>
      <c r="T55" s="734">
        <v>0</v>
      </c>
      <c r="U55" s="734">
        <v>0</v>
      </c>
      <c r="V55" s="734">
        <v>0</v>
      </c>
      <c r="W55" s="734">
        <v>-72620.134615784395</v>
      </c>
      <c r="X55" s="734">
        <v>0</v>
      </c>
      <c r="Y55" s="734">
        <v>0</v>
      </c>
      <c r="Z55" s="734">
        <v>0</v>
      </c>
      <c r="AA55" s="734">
        <v>0</v>
      </c>
      <c r="AB55" s="734">
        <v>0</v>
      </c>
      <c r="AC55" s="735">
        <v>-72620.134615784395</v>
      </c>
      <c r="AD55" s="734" t="s">
        <v>1270</v>
      </c>
      <c r="AE55" s="734">
        <v>0</v>
      </c>
      <c r="AF55" s="734">
        <v>0</v>
      </c>
      <c r="AG55" s="734">
        <v>0</v>
      </c>
      <c r="AH55" s="734">
        <v>0</v>
      </c>
      <c r="AI55" s="734">
        <v>0</v>
      </c>
      <c r="AJ55" s="734">
        <v>0</v>
      </c>
      <c r="AK55" s="734">
        <v>-105282.782805397</v>
      </c>
      <c r="AL55" s="734">
        <v>0</v>
      </c>
      <c r="AM55" s="734">
        <v>0</v>
      </c>
      <c r="AN55" s="734">
        <v>0</v>
      </c>
      <c r="AO55" s="734">
        <v>0</v>
      </c>
      <c r="AP55" s="734">
        <v>0</v>
      </c>
      <c r="AQ55" s="735">
        <v>-105282.782805397</v>
      </c>
      <c r="AR55" s="734"/>
      <c r="AS55" s="734"/>
      <c r="AT55" s="734"/>
      <c r="AU55" s="734"/>
      <c r="AV55" s="734"/>
      <c r="AW55" s="734"/>
      <c r="AX55" s="734"/>
      <c r="AY55" s="734"/>
      <c r="AZ55" s="734"/>
      <c r="BA55" s="734"/>
      <c r="BB55" s="734"/>
      <c r="BC55" s="734"/>
      <c r="BD55" s="734"/>
      <c r="BE55" s="735"/>
      <c r="BF55" s="734"/>
      <c r="BG55" s="734"/>
      <c r="BH55" s="734"/>
      <c r="BI55" s="734"/>
      <c r="BJ55" s="734"/>
      <c r="BK55" s="734"/>
      <c r="BL55" s="734"/>
      <c r="BM55" s="734"/>
      <c r="BN55" s="734"/>
      <c r="BO55" s="734"/>
      <c r="BP55" s="734"/>
      <c r="BQ55" s="734"/>
      <c r="BR55" s="734"/>
      <c r="BS55" s="735"/>
      <c r="BT55" s="734"/>
      <c r="BU55" s="734"/>
      <c r="BV55" s="734"/>
      <c r="BW55" s="734"/>
      <c r="BX55" s="734"/>
      <c r="BY55" s="734"/>
      <c r="BZ55" s="734"/>
      <c r="CA55" s="734"/>
      <c r="CB55" s="734"/>
      <c r="CC55" s="734"/>
      <c r="CD55" s="734"/>
      <c r="CE55" s="734"/>
      <c r="CF55" s="734"/>
      <c r="CG55" s="735"/>
      <c r="CH55" s="734"/>
      <c r="CI55" s="734"/>
      <c r="CJ55" s="734"/>
      <c r="CK55" s="734"/>
      <c r="CL55" s="734"/>
      <c r="CM55" s="734"/>
      <c r="CN55" s="734"/>
      <c r="CO55" s="734"/>
      <c r="CP55" s="734"/>
      <c r="CQ55" s="734"/>
      <c r="CR55" s="734"/>
      <c r="CS55" s="734"/>
      <c r="CT55" s="734"/>
      <c r="CU55" s="735"/>
      <c r="CV55" s="734"/>
      <c r="CW55" s="734"/>
      <c r="CX55" s="734"/>
      <c r="CY55" s="734"/>
      <c r="CZ55" s="734"/>
      <c r="DA55" s="734"/>
      <c r="DB55" s="734"/>
      <c r="DC55" s="734"/>
      <c r="DD55" s="734"/>
      <c r="DE55" s="734"/>
      <c r="DF55" s="734"/>
      <c r="DG55" s="734"/>
      <c r="DH55" s="734"/>
      <c r="DI55" s="735"/>
    </row>
    <row r="56" spans="1:113">
      <c r="A56" s="733"/>
      <c r="B56" s="463" t="s">
        <v>1271</v>
      </c>
      <c r="C56" s="734">
        <v>0</v>
      </c>
      <c r="D56" s="734">
        <v>0</v>
      </c>
      <c r="E56" s="734">
        <v>0</v>
      </c>
      <c r="F56" s="734">
        <v>0</v>
      </c>
      <c r="G56" s="734">
        <v>0</v>
      </c>
      <c r="H56" s="734">
        <v>0</v>
      </c>
      <c r="I56" s="734">
        <v>0</v>
      </c>
      <c r="J56" s="734">
        <v>0</v>
      </c>
      <c r="K56" s="734">
        <v>0</v>
      </c>
      <c r="L56" s="734">
        <v>0</v>
      </c>
      <c r="M56" s="734">
        <v>-8558.8860000000004</v>
      </c>
      <c r="N56" s="734">
        <v>0</v>
      </c>
      <c r="O56" s="735">
        <v>-8558.8860000000004</v>
      </c>
      <c r="P56" s="463" t="s">
        <v>1271</v>
      </c>
      <c r="Q56" s="734">
        <v>0</v>
      </c>
      <c r="R56" s="734">
        <v>0</v>
      </c>
      <c r="S56" s="734">
        <v>0</v>
      </c>
      <c r="T56" s="734">
        <v>0</v>
      </c>
      <c r="U56" s="734">
        <v>0</v>
      </c>
      <c r="V56" s="734">
        <v>0</v>
      </c>
      <c r="W56" s="734">
        <v>0</v>
      </c>
      <c r="X56" s="734">
        <v>0</v>
      </c>
      <c r="Y56" s="734">
        <v>0</v>
      </c>
      <c r="Z56" s="734">
        <v>0</v>
      </c>
      <c r="AA56" s="734">
        <v>-37884.239677818397</v>
      </c>
      <c r="AB56" s="734">
        <v>0</v>
      </c>
      <c r="AC56" s="735">
        <v>-37884.239677818397</v>
      </c>
      <c r="AD56" s="734" t="s">
        <v>1271</v>
      </c>
      <c r="AE56" s="734">
        <v>0</v>
      </c>
      <c r="AF56" s="734">
        <v>0</v>
      </c>
      <c r="AG56" s="734">
        <v>0</v>
      </c>
      <c r="AH56" s="734">
        <v>0</v>
      </c>
      <c r="AI56" s="734">
        <v>0</v>
      </c>
      <c r="AJ56" s="734">
        <v>0</v>
      </c>
      <c r="AK56" s="734">
        <v>0</v>
      </c>
      <c r="AL56" s="734">
        <v>0</v>
      </c>
      <c r="AM56" s="734">
        <v>0</v>
      </c>
      <c r="AN56" s="734">
        <v>0</v>
      </c>
      <c r="AO56" s="734">
        <v>-72842.430056523604</v>
      </c>
      <c r="AP56" s="734">
        <v>0</v>
      </c>
      <c r="AQ56" s="735">
        <v>-72842.430056523604</v>
      </c>
      <c r="AR56" s="734"/>
      <c r="AS56" s="734"/>
      <c r="AT56" s="734"/>
      <c r="AU56" s="734"/>
      <c r="AV56" s="734"/>
      <c r="AW56" s="734"/>
      <c r="AX56" s="734"/>
      <c r="AY56" s="734"/>
      <c r="AZ56" s="734"/>
      <c r="BA56" s="734"/>
      <c r="BB56" s="734"/>
      <c r="BC56" s="734"/>
      <c r="BD56" s="734"/>
      <c r="BE56" s="735"/>
      <c r="BF56" s="734"/>
      <c r="BG56" s="734"/>
      <c r="BH56" s="734"/>
      <c r="BI56" s="734"/>
      <c r="BJ56" s="734"/>
      <c r="BK56" s="734"/>
      <c r="BL56" s="734"/>
      <c r="BM56" s="734"/>
      <c r="BN56" s="734"/>
      <c r="BO56" s="734"/>
      <c r="BP56" s="734"/>
      <c r="BQ56" s="734"/>
      <c r="BR56" s="734"/>
      <c r="BS56" s="735"/>
      <c r="BT56" s="734"/>
      <c r="BU56" s="734"/>
      <c r="BV56" s="734"/>
      <c r="BW56" s="734"/>
      <c r="BX56" s="734"/>
      <c r="BY56" s="734"/>
      <c r="BZ56" s="734"/>
      <c r="CA56" s="734"/>
      <c r="CB56" s="734"/>
      <c r="CC56" s="734"/>
      <c r="CD56" s="734"/>
      <c r="CE56" s="734"/>
      <c r="CF56" s="734"/>
      <c r="CG56" s="735"/>
      <c r="CH56" s="734"/>
      <c r="CI56" s="734"/>
      <c r="CJ56" s="734"/>
      <c r="CK56" s="734"/>
      <c r="CL56" s="734"/>
      <c r="CM56" s="734"/>
      <c r="CN56" s="734"/>
      <c r="CO56" s="734"/>
      <c r="CP56" s="734"/>
      <c r="CQ56" s="734"/>
      <c r="CR56" s="734"/>
      <c r="CS56" s="734"/>
      <c r="CT56" s="734"/>
      <c r="CU56" s="735"/>
      <c r="CV56" s="734"/>
      <c r="CW56" s="734"/>
      <c r="CX56" s="734"/>
      <c r="CY56" s="734"/>
      <c r="CZ56" s="734"/>
      <c r="DA56" s="734"/>
      <c r="DB56" s="734"/>
      <c r="DC56" s="734"/>
      <c r="DD56" s="734"/>
      <c r="DE56" s="734"/>
      <c r="DF56" s="734"/>
      <c r="DG56" s="734"/>
      <c r="DH56" s="734"/>
      <c r="DI56" s="735"/>
    </row>
    <row r="57" spans="1:113">
      <c r="A57" s="733"/>
      <c r="B57" s="739" t="s">
        <v>1272</v>
      </c>
      <c r="C57" s="740">
        <v>0</v>
      </c>
      <c r="D57" s="740">
        <v>0</v>
      </c>
      <c r="E57" s="740">
        <v>0</v>
      </c>
      <c r="F57" s="740">
        <v>0</v>
      </c>
      <c r="G57" s="740">
        <v>0</v>
      </c>
      <c r="H57" s="740">
        <v>0</v>
      </c>
      <c r="I57" s="740">
        <v>0</v>
      </c>
      <c r="J57" s="740">
        <v>0</v>
      </c>
      <c r="K57" s="740">
        <v>0</v>
      </c>
      <c r="L57" s="740">
        <v>0</v>
      </c>
      <c r="M57" s="740">
        <v>0</v>
      </c>
      <c r="N57" s="740">
        <v>0</v>
      </c>
      <c r="O57" s="741">
        <v>0</v>
      </c>
      <c r="P57" s="739" t="s">
        <v>1272</v>
      </c>
      <c r="Q57" s="740">
        <v>0</v>
      </c>
      <c r="R57" s="740">
        <v>0</v>
      </c>
      <c r="S57" s="740">
        <v>0</v>
      </c>
      <c r="T57" s="740">
        <v>0</v>
      </c>
      <c r="U57" s="740">
        <v>0</v>
      </c>
      <c r="V57" s="740">
        <v>0</v>
      </c>
      <c r="W57" s="740">
        <v>0</v>
      </c>
      <c r="X57" s="740">
        <v>0</v>
      </c>
      <c r="Y57" s="740">
        <v>0</v>
      </c>
      <c r="Z57" s="740">
        <v>0</v>
      </c>
      <c r="AA57" s="740">
        <v>0</v>
      </c>
      <c r="AB57" s="740">
        <v>0</v>
      </c>
      <c r="AC57" s="741">
        <v>0</v>
      </c>
      <c r="AD57" s="740" t="s">
        <v>1272</v>
      </c>
      <c r="AE57" s="740">
        <v>0</v>
      </c>
      <c r="AF57" s="740">
        <v>0</v>
      </c>
      <c r="AG57" s="740">
        <v>0</v>
      </c>
      <c r="AH57" s="740">
        <v>0</v>
      </c>
      <c r="AI57" s="740">
        <v>0</v>
      </c>
      <c r="AJ57" s="740">
        <v>0</v>
      </c>
      <c r="AK57" s="740">
        <v>0</v>
      </c>
      <c r="AL57" s="740">
        <v>0</v>
      </c>
      <c r="AM57" s="740">
        <v>0</v>
      </c>
      <c r="AN57" s="740">
        <v>0</v>
      </c>
      <c r="AO57" s="740">
        <v>0</v>
      </c>
      <c r="AP57" s="740">
        <v>0</v>
      </c>
      <c r="AQ57" s="741">
        <v>0</v>
      </c>
      <c r="AR57" s="740"/>
      <c r="AS57" s="740"/>
      <c r="AT57" s="740"/>
      <c r="AU57" s="740"/>
      <c r="AV57" s="740"/>
      <c r="AW57" s="740"/>
      <c r="AX57" s="740"/>
      <c r="AY57" s="740"/>
      <c r="AZ57" s="740"/>
      <c r="BA57" s="740"/>
      <c r="BB57" s="740"/>
      <c r="BC57" s="740"/>
      <c r="BD57" s="740"/>
      <c r="BE57" s="741"/>
      <c r="BF57" s="740"/>
      <c r="BG57" s="740"/>
      <c r="BH57" s="740"/>
      <c r="BI57" s="740"/>
      <c r="BJ57" s="740"/>
      <c r="BK57" s="740"/>
      <c r="BL57" s="740"/>
      <c r="BM57" s="740"/>
      <c r="BN57" s="740"/>
      <c r="BO57" s="740"/>
      <c r="BP57" s="740"/>
      <c r="BQ57" s="740"/>
      <c r="BR57" s="740"/>
      <c r="BS57" s="741"/>
      <c r="BT57" s="740"/>
      <c r="BU57" s="740"/>
      <c r="BV57" s="740"/>
      <c r="BW57" s="740"/>
      <c r="BX57" s="740"/>
      <c r="BY57" s="740"/>
      <c r="BZ57" s="740"/>
      <c r="CA57" s="740"/>
      <c r="CB57" s="740"/>
      <c r="CC57" s="740"/>
      <c r="CD57" s="740"/>
      <c r="CE57" s="740"/>
      <c r="CF57" s="740"/>
      <c r="CG57" s="741"/>
      <c r="CH57" s="740"/>
      <c r="CI57" s="740"/>
      <c r="CJ57" s="740"/>
      <c r="CK57" s="740"/>
      <c r="CL57" s="740"/>
      <c r="CM57" s="740"/>
      <c r="CN57" s="740"/>
      <c r="CO57" s="740"/>
      <c r="CP57" s="740"/>
      <c r="CQ57" s="740"/>
      <c r="CR57" s="740"/>
      <c r="CS57" s="740"/>
      <c r="CT57" s="740"/>
      <c r="CU57" s="741"/>
      <c r="CV57" s="740"/>
      <c r="CW57" s="740"/>
      <c r="CX57" s="740"/>
      <c r="CY57" s="740"/>
      <c r="CZ57" s="740"/>
      <c r="DA57" s="740"/>
      <c r="DB57" s="740"/>
      <c r="DC57" s="740"/>
      <c r="DD57" s="740"/>
      <c r="DE57" s="740"/>
      <c r="DF57" s="740"/>
      <c r="DG57" s="740"/>
      <c r="DH57" s="740"/>
      <c r="DI57" s="741"/>
    </row>
    <row r="58" spans="1:113">
      <c r="A58" s="733" t="s">
        <v>1273</v>
      </c>
      <c r="B58" s="315" t="s">
        <v>1274</v>
      </c>
      <c r="C58" s="742">
        <v>44046.266997716899</v>
      </c>
      <c r="D58" s="742">
        <v>-13030.5112853881</v>
      </c>
      <c r="E58" s="742">
        <v>-18505.775668949798</v>
      </c>
      <c r="F58" s="742">
        <v>-18503.7208744292</v>
      </c>
      <c r="G58" s="742">
        <v>32255.3086175799</v>
      </c>
      <c r="H58" s="742">
        <v>111743.651458904</v>
      </c>
      <c r="I58" s="742">
        <v>-7321.5600673972804</v>
      </c>
      <c r="J58" s="742">
        <v>23803.002539269401</v>
      </c>
      <c r="K58" s="742">
        <v>-30196.567476484001</v>
      </c>
      <c r="L58" s="742">
        <v>27803.002539269401</v>
      </c>
      <c r="M58" s="742">
        <v>15244.546523516001</v>
      </c>
      <c r="N58" s="742">
        <v>38077.380992967999</v>
      </c>
      <c r="O58" s="743">
        <v>205415.02429657499</v>
      </c>
      <c r="P58" s="315" t="s">
        <v>1274</v>
      </c>
      <c r="Q58" s="742">
        <v>79308.615531662101</v>
      </c>
      <c r="R58" s="742">
        <v>70838.745553853907</v>
      </c>
      <c r="S58" s="742">
        <v>17195.559305716899</v>
      </c>
      <c r="T58" s="742">
        <v>75311.332402579894</v>
      </c>
      <c r="U58" s="742">
        <v>71307.163184346995</v>
      </c>
      <c r="V58" s="742">
        <v>594.79250324658801</v>
      </c>
      <c r="W58" s="742">
        <v>-31285.9813294374</v>
      </c>
      <c r="X58" s="742">
        <v>41334.153286346998</v>
      </c>
      <c r="Y58" s="742">
        <v>41338.322504579897</v>
      </c>
      <c r="Z58" s="742">
        <v>41334.153286346998</v>
      </c>
      <c r="AA58" s="742">
        <v>3454.0828267614902</v>
      </c>
      <c r="AB58" s="742">
        <v>46406.531942237401</v>
      </c>
      <c r="AC58" s="743">
        <v>457137.47099824197</v>
      </c>
      <c r="AD58" s="742" t="s">
        <v>1274</v>
      </c>
      <c r="AE58" s="742">
        <v>83161.061028150594</v>
      </c>
      <c r="AF58" s="742">
        <v>78514.939824904097</v>
      </c>
      <c r="AG58" s="742">
        <v>23943.7587807534</v>
      </c>
      <c r="AH58" s="742">
        <v>81953.286175061701</v>
      </c>
      <c r="AI58" s="742">
        <v>-13186.3697525799</v>
      </c>
      <c r="AJ58" s="742">
        <v>57553.7387650616</v>
      </c>
      <c r="AK58" s="742">
        <v>-47738.571434643098</v>
      </c>
      <c r="AL58" s="742">
        <v>57544.211370753401</v>
      </c>
      <c r="AM58" s="742">
        <v>57553.7387650616</v>
      </c>
      <c r="AN58" s="742">
        <v>57544.211370753401</v>
      </c>
      <c r="AO58" s="742">
        <v>-15288.691291461901</v>
      </c>
      <c r="AP58" s="742">
        <v>61239.426306369904</v>
      </c>
      <c r="AQ58" s="743">
        <v>482794.73990818497</v>
      </c>
      <c r="AR58" s="742"/>
      <c r="AS58" s="742"/>
      <c r="AT58" s="742"/>
      <c r="AU58" s="742"/>
      <c r="AV58" s="742"/>
      <c r="AW58" s="742"/>
      <c r="AX58" s="742"/>
      <c r="AY58" s="742"/>
      <c r="AZ58" s="742"/>
      <c r="BA58" s="742"/>
      <c r="BB58" s="742"/>
      <c r="BC58" s="742"/>
      <c r="BD58" s="742"/>
      <c r="BE58" s="743"/>
      <c r="BF58" s="742"/>
      <c r="BG58" s="742"/>
      <c r="BH58" s="742"/>
      <c r="BI58" s="742"/>
      <c r="BJ58" s="742"/>
      <c r="BK58" s="742"/>
      <c r="BL58" s="742"/>
      <c r="BM58" s="742"/>
      <c r="BN58" s="742"/>
      <c r="BO58" s="742"/>
      <c r="BP58" s="742"/>
      <c r="BQ58" s="742"/>
      <c r="BR58" s="742"/>
      <c r="BS58" s="743"/>
      <c r="BT58" s="742"/>
      <c r="BU58" s="742"/>
      <c r="BV58" s="742"/>
      <c r="BW58" s="742"/>
      <c r="BX58" s="742"/>
      <c r="BY58" s="742"/>
      <c r="BZ58" s="742"/>
      <c r="CA58" s="742"/>
      <c r="CB58" s="742"/>
      <c r="CC58" s="742"/>
      <c r="CD58" s="742"/>
      <c r="CE58" s="742"/>
      <c r="CF58" s="742"/>
      <c r="CG58" s="743"/>
      <c r="CH58" s="742"/>
      <c r="CI58" s="742"/>
      <c r="CJ58" s="742"/>
      <c r="CK58" s="742"/>
      <c r="CL58" s="742"/>
      <c r="CM58" s="742"/>
      <c r="CN58" s="742"/>
      <c r="CO58" s="742"/>
      <c r="CP58" s="742"/>
      <c r="CQ58" s="742"/>
      <c r="CR58" s="742"/>
      <c r="CS58" s="742"/>
      <c r="CT58" s="742"/>
      <c r="CU58" s="743"/>
      <c r="CV58" s="742"/>
      <c r="CW58" s="742"/>
      <c r="CX58" s="742"/>
      <c r="CY58" s="742"/>
      <c r="CZ58" s="742"/>
      <c r="DA58" s="742"/>
      <c r="DB58" s="742"/>
      <c r="DC58" s="742"/>
      <c r="DD58" s="742"/>
      <c r="DE58" s="742"/>
      <c r="DF58" s="742"/>
      <c r="DG58" s="742"/>
      <c r="DH58" s="742"/>
      <c r="DI58" s="743"/>
    </row>
    <row r="59" spans="1:113">
      <c r="A59" s="733"/>
      <c r="B59" s="462"/>
      <c r="C59" s="734"/>
      <c r="D59" s="734"/>
      <c r="E59" s="734"/>
      <c r="F59" s="734"/>
      <c r="G59" s="734"/>
      <c r="H59" s="734"/>
      <c r="I59" s="734"/>
      <c r="J59" s="734"/>
      <c r="K59" s="734"/>
      <c r="L59" s="734"/>
      <c r="M59" s="734"/>
      <c r="N59" s="734"/>
      <c r="O59" s="735"/>
      <c r="P59" s="462"/>
      <c r="Q59" s="734"/>
      <c r="R59" s="734"/>
      <c r="S59" s="734"/>
      <c r="T59" s="734"/>
      <c r="U59" s="734"/>
      <c r="V59" s="734"/>
      <c r="W59" s="734"/>
      <c r="X59" s="734"/>
      <c r="Y59" s="734"/>
      <c r="Z59" s="734"/>
      <c r="AA59" s="734"/>
      <c r="AB59" s="734"/>
      <c r="AC59" s="735"/>
      <c r="AD59" s="736"/>
      <c r="AE59" s="734"/>
      <c r="AF59" s="734"/>
      <c r="AG59" s="734"/>
      <c r="AH59" s="734"/>
      <c r="AI59" s="734"/>
      <c r="AJ59" s="734"/>
      <c r="AK59" s="734"/>
      <c r="AL59" s="734"/>
      <c r="AM59" s="734"/>
      <c r="AN59" s="734"/>
      <c r="AO59" s="734"/>
      <c r="AP59" s="734"/>
      <c r="AQ59" s="735"/>
      <c r="AR59" s="736"/>
      <c r="AS59" s="734"/>
      <c r="AT59" s="734"/>
      <c r="AU59" s="734"/>
      <c r="AV59" s="734"/>
      <c r="AW59" s="734"/>
      <c r="AX59" s="734"/>
      <c r="AY59" s="734"/>
      <c r="AZ59" s="734"/>
      <c r="BA59" s="734"/>
      <c r="BB59" s="734"/>
      <c r="BC59" s="734"/>
      <c r="BD59" s="734"/>
      <c r="BE59" s="735"/>
      <c r="BF59" s="736"/>
      <c r="BG59" s="734"/>
      <c r="BH59" s="734"/>
      <c r="BI59" s="734"/>
      <c r="BJ59" s="734"/>
      <c r="BK59" s="734"/>
      <c r="BL59" s="734"/>
      <c r="BM59" s="734"/>
      <c r="BN59" s="734"/>
      <c r="BO59" s="734"/>
      <c r="BP59" s="734"/>
      <c r="BQ59" s="734"/>
      <c r="BR59" s="734"/>
      <c r="BS59" s="735"/>
      <c r="BT59" s="736"/>
      <c r="BU59" s="734"/>
      <c r="BV59" s="734"/>
      <c r="BW59" s="734"/>
      <c r="BX59" s="734"/>
      <c r="BY59" s="734"/>
      <c r="BZ59" s="734"/>
      <c r="CA59" s="734"/>
      <c r="CB59" s="734"/>
      <c r="CC59" s="734"/>
      <c r="CD59" s="734"/>
      <c r="CE59" s="734"/>
      <c r="CF59" s="734"/>
      <c r="CG59" s="735"/>
      <c r="CH59" s="736"/>
      <c r="CI59" s="734"/>
      <c r="CJ59" s="734"/>
      <c r="CK59" s="734"/>
      <c r="CL59" s="734"/>
      <c r="CM59" s="734"/>
      <c r="CN59" s="734"/>
      <c r="CO59" s="734"/>
      <c r="CP59" s="734"/>
      <c r="CQ59" s="734"/>
      <c r="CR59" s="734"/>
      <c r="CS59" s="734"/>
      <c r="CT59" s="734"/>
      <c r="CU59" s="735"/>
      <c r="CV59" s="736"/>
      <c r="CW59" s="734"/>
      <c r="CX59" s="734"/>
      <c r="CY59" s="734"/>
      <c r="CZ59" s="734"/>
      <c r="DA59" s="734"/>
      <c r="DB59" s="734"/>
      <c r="DC59" s="734"/>
      <c r="DD59" s="734"/>
      <c r="DE59" s="734"/>
      <c r="DF59" s="734"/>
      <c r="DG59" s="734"/>
      <c r="DH59" s="734"/>
      <c r="DI59" s="735"/>
    </row>
    <row r="60" spans="1:113">
      <c r="A60" s="733"/>
      <c r="B60" s="463" t="s">
        <v>1275</v>
      </c>
      <c r="C60" s="734">
        <v>0</v>
      </c>
      <c r="D60" s="734">
        <v>12595.3446187215</v>
      </c>
      <c r="E60" s="734">
        <v>1751.6553812785401</v>
      </c>
      <c r="F60" s="734">
        <v>0</v>
      </c>
      <c r="G60" s="734">
        <v>0</v>
      </c>
      <c r="H60" s="734">
        <v>0</v>
      </c>
      <c r="I60" s="734">
        <v>0</v>
      </c>
      <c r="J60" s="734">
        <v>0</v>
      </c>
      <c r="K60" s="734">
        <v>0</v>
      </c>
      <c r="L60" s="734">
        <v>0</v>
      </c>
      <c r="M60" s="734">
        <v>0</v>
      </c>
      <c r="N60" s="734">
        <v>0</v>
      </c>
      <c r="O60" s="735">
        <v>14347</v>
      </c>
      <c r="P60" s="463" t="s">
        <v>1275</v>
      </c>
      <c r="Q60" s="734">
        <v>0</v>
      </c>
      <c r="R60" s="734">
        <v>0</v>
      </c>
      <c r="S60" s="734">
        <v>0</v>
      </c>
      <c r="T60" s="734">
        <v>0</v>
      </c>
      <c r="U60" s="734">
        <v>0</v>
      </c>
      <c r="V60" s="734">
        <v>0</v>
      </c>
      <c r="W60" s="734">
        <v>30947.9813294374</v>
      </c>
      <c r="X60" s="734">
        <v>0</v>
      </c>
      <c r="Y60" s="734">
        <v>0</v>
      </c>
      <c r="Z60" s="734">
        <v>0</v>
      </c>
      <c r="AA60" s="734">
        <v>0</v>
      </c>
      <c r="AB60" s="734">
        <v>0</v>
      </c>
      <c r="AC60" s="735">
        <v>30947.9813294374</v>
      </c>
      <c r="AD60" s="734" t="s">
        <v>1275</v>
      </c>
      <c r="AE60" s="734">
        <v>0</v>
      </c>
      <c r="AF60" s="734">
        <v>0</v>
      </c>
      <c r="AG60" s="734">
        <v>0</v>
      </c>
      <c r="AH60" s="734">
        <v>0</v>
      </c>
      <c r="AI60" s="734">
        <v>12943.953085913199</v>
      </c>
      <c r="AJ60" s="734">
        <v>0</v>
      </c>
      <c r="AK60" s="734">
        <v>47496.154767976397</v>
      </c>
      <c r="AL60" s="734">
        <v>0</v>
      </c>
      <c r="AM60" s="734">
        <v>0</v>
      </c>
      <c r="AN60" s="734">
        <v>0</v>
      </c>
      <c r="AO60" s="734">
        <v>15046.2746247953</v>
      </c>
      <c r="AP60" s="734">
        <v>0</v>
      </c>
      <c r="AQ60" s="735">
        <v>75486.3824786849</v>
      </c>
      <c r="AR60" s="734"/>
      <c r="AS60" s="734"/>
      <c r="AT60" s="734"/>
      <c r="AU60" s="734"/>
      <c r="AV60" s="734"/>
      <c r="AW60" s="734"/>
      <c r="AX60" s="734"/>
      <c r="AY60" s="734"/>
      <c r="AZ60" s="734"/>
      <c r="BA60" s="734"/>
      <c r="BB60" s="734"/>
      <c r="BC60" s="734"/>
      <c r="BD60" s="734"/>
      <c r="BE60" s="735"/>
      <c r="BF60" s="734"/>
      <c r="BG60" s="734"/>
      <c r="BH60" s="734"/>
      <c r="BI60" s="734"/>
      <c r="BJ60" s="734"/>
      <c r="BK60" s="734"/>
      <c r="BL60" s="734"/>
      <c r="BM60" s="734"/>
      <c r="BN60" s="734"/>
      <c r="BO60" s="734"/>
      <c r="BP60" s="734"/>
      <c r="BQ60" s="734"/>
      <c r="BR60" s="734"/>
      <c r="BS60" s="735"/>
      <c r="BT60" s="734"/>
      <c r="BU60" s="734"/>
      <c r="BV60" s="734"/>
      <c r="BW60" s="734"/>
      <c r="BX60" s="734"/>
      <c r="BY60" s="734"/>
      <c r="BZ60" s="734"/>
      <c r="CA60" s="734"/>
      <c r="CB60" s="734"/>
      <c r="CC60" s="734"/>
      <c r="CD60" s="734"/>
      <c r="CE60" s="734"/>
      <c r="CF60" s="734"/>
      <c r="CG60" s="735"/>
      <c r="CH60" s="734"/>
      <c r="CI60" s="734"/>
      <c r="CJ60" s="734"/>
      <c r="CK60" s="734"/>
      <c r="CL60" s="734"/>
      <c r="CM60" s="734"/>
      <c r="CN60" s="734"/>
      <c r="CO60" s="734"/>
      <c r="CP60" s="734"/>
      <c r="CQ60" s="734"/>
      <c r="CR60" s="734"/>
      <c r="CS60" s="734"/>
      <c r="CT60" s="734"/>
      <c r="CU60" s="735"/>
      <c r="CV60" s="734"/>
      <c r="CW60" s="734"/>
      <c r="CX60" s="734"/>
      <c r="CY60" s="734"/>
      <c r="CZ60" s="734"/>
      <c r="DA60" s="734"/>
      <c r="DB60" s="734"/>
      <c r="DC60" s="734"/>
      <c r="DD60" s="734"/>
      <c r="DE60" s="734"/>
      <c r="DF60" s="734"/>
      <c r="DG60" s="734"/>
      <c r="DH60" s="734"/>
      <c r="DI60" s="735"/>
    </row>
    <row r="61" spans="1:113">
      <c r="A61" s="733"/>
      <c r="B61" s="463" t="s">
        <v>1276</v>
      </c>
      <c r="C61" s="734">
        <v>0</v>
      </c>
      <c r="D61" s="734">
        <v>0</v>
      </c>
      <c r="E61" s="734">
        <v>0</v>
      </c>
      <c r="F61" s="734">
        <v>0</v>
      </c>
      <c r="G61" s="734">
        <v>0</v>
      </c>
      <c r="H61" s="734">
        <v>0</v>
      </c>
      <c r="I61" s="734">
        <v>0</v>
      </c>
      <c r="J61" s="734">
        <v>0</v>
      </c>
      <c r="K61" s="734">
        <v>0</v>
      </c>
      <c r="L61" s="734">
        <v>0</v>
      </c>
      <c r="M61" s="734">
        <v>0</v>
      </c>
      <c r="N61" s="734">
        <v>0</v>
      </c>
      <c r="O61" s="735">
        <v>0</v>
      </c>
      <c r="P61" s="463" t="s">
        <v>1276</v>
      </c>
      <c r="Q61" s="734">
        <v>0</v>
      </c>
      <c r="R61" s="734">
        <v>0</v>
      </c>
      <c r="S61" s="734">
        <v>0</v>
      </c>
      <c r="T61" s="734">
        <v>0</v>
      </c>
      <c r="U61" s="734">
        <v>0</v>
      </c>
      <c r="V61" s="734">
        <v>0</v>
      </c>
      <c r="W61" s="734">
        <v>0</v>
      </c>
      <c r="X61" s="734">
        <v>0</v>
      </c>
      <c r="Y61" s="734">
        <v>0</v>
      </c>
      <c r="Z61" s="734">
        <v>0</v>
      </c>
      <c r="AA61" s="734">
        <v>0</v>
      </c>
      <c r="AB61" s="734">
        <v>0</v>
      </c>
      <c r="AC61" s="735">
        <v>0</v>
      </c>
      <c r="AD61" s="734" t="s">
        <v>1276</v>
      </c>
      <c r="AE61" s="734">
        <v>0</v>
      </c>
      <c r="AF61" s="734">
        <v>0</v>
      </c>
      <c r="AG61" s="734">
        <v>0</v>
      </c>
      <c r="AH61" s="734">
        <v>0</v>
      </c>
      <c r="AI61" s="734">
        <v>0</v>
      </c>
      <c r="AJ61" s="734">
        <v>0</v>
      </c>
      <c r="AK61" s="734">
        <v>0</v>
      </c>
      <c r="AL61" s="734">
        <v>0</v>
      </c>
      <c r="AM61" s="734">
        <v>0</v>
      </c>
      <c r="AN61" s="734">
        <v>0</v>
      </c>
      <c r="AO61" s="734">
        <v>0</v>
      </c>
      <c r="AP61" s="734">
        <v>0</v>
      </c>
      <c r="AQ61" s="735">
        <v>0</v>
      </c>
      <c r="AR61" s="734"/>
      <c r="AS61" s="734"/>
      <c r="AT61" s="734"/>
      <c r="AU61" s="734"/>
      <c r="AV61" s="734"/>
      <c r="AW61" s="734"/>
      <c r="AX61" s="734"/>
      <c r="AY61" s="734"/>
      <c r="AZ61" s="734"/>
      <c r="BA61" s="734"/>
      <c r="BB61" s="734"/>
      <c r="BC61" s="734"/>
      <c r="BD61" s="734"/>
      <c r="BE61" s="735"/>
      <c r="BF61" s="734"/>
      <c r="BG61" s="734"/>
      <c r="BH61" s="734"/>
      <c r="BI61" s="734"/>
      <c r="BJ61" s="734"/>
      <c r="BK61" s="734"/>
      <c r="BL61" s="734"/>
      <c r="BM61" s="734"/>
      <c r="BN61" s="734"/>
      <c r="BO61" s="734"/>
      <c r="BP61" s="734"/>
      <c r="BQ61" s="734"/>
      <c r="BR61" s="734"/>
      <c r="BS61" s="735"/>
      <c r="BT61" s="734"/>
      <c r="BU61" s="734"/>
      <c r="BV61" s="734"/>
      <c r="BW61" s="734"/>
      <c r="BX61" s="734"/>
      <c r="BY61" s="734"/>
      <c r="BZ61" s="734"/>
      <c r="CA61" s="734"/>
      <c r="CB61" s="734"/>
      <c r="CC61" s="734"/>
      <c r="CD61" s="734"/>
      <c r="CE61" s="734"/>
      <c r="CF61" s="734"/>
      <c r="CG61" s="735"/>
      <c r="CH61" s="734"/>
      <c r="CI61" s="734"/>
      <c r="CJ61" s="734"/>
      <c r="CK61" s="734"/>
      <c r="CL61" s="734"/>
      <c r="CM61" s="734"/>
      <c r="CN61" s="734"/>
      <c r="CO61" s="734"/>
      <c r="CP61" s="734"/>
      <c r="CQ61" s="734"/>
      <c r="CR61" s="734"/>
      <c r="CS61" s="734"/>
      <c r="CT61" s="734"/>
      <c r="CU61" s="735"/>
      <c r="CV61" s="734"/>
      <c r="CW61" s="734"/>
      <c r="CX61" s="734"/>
      <c r="CY61" s="734"/>
      <c r="CZ61" s="734"/>
      <c r="DA61" s="734"/>
      <c r="DB61" s="734"/>
      <c r="DC61" s="734"/>
      <c r="DD61" s="734"/>
      <c r="DE61" s="734"/>
      <c r="DF61" s="734"/>
      <c r="DG61" s="734"/>
      <c r="DH61" s="734"/>
      <c r="DI61" s="735"/>
    </row>
    <row r="62" spans="1:113">
      <c r="A62" s="733"/>
      <c r="B62" s="739" t="s">
        <v>1277</v>
      </c>
      <c r="C62" s="740">
        <v>-117.215342465753</v>
      </c>
      <c r="D62" s="740">
        <v>-142.76222517320301</v>
      </c>
      <c r="E62" s="740">
        <v>-164.383561643836</v>
      </c>
      <c r="F62" s="740">
        <v>-158.90410958904101</v>
      </c>
      <c r="G62" s="740">
        <v>-164.383561643836</v>
      </c>
      <c r="H62" s="740">
        <v>-158.90410958904101</v>
      </c>
      <c r="I62" s="740">
        <v>-164.383561643836</v>
      </c>
      <c r="J62" s="740">
        <v>-164.383561643836</v>
      </c>
      <c r="K62" s="740">
        <v>-158.90410958904101</v>
      </c>
      <c r="L62" s="740">
        <v>-164.383561643836</v>
      </c>
      <c r="M62" s="740">
        <v>-158.90410958904101</v>
      </c>
      <c r="N62" s="740">
        <v>-164.383561643836</v>
      </c>
      <c r="O62" s="741">
        <v>-1881.8953758581399</v>
      </c>
      <c r="P62" s="739" t="s">
        <v>1277</v>
      </c>
      <c r="Q62" s="740">
        <v>-164.383561643836</v>
      </c>
      <c r="R62" s="740">
        <v>-147.945205479452</v>
      </c>
      <c r="S62" s="740">
        <v>-164.383561643836</v>
      </c>
      <c r="T62" s="740">
        <v>-158.90410958904101</v>
      </c>
      <c r="U62" s="740">
        <v>-164.383561643836</v>
      </c>
      <c r="V62" s="740">
        <v>-158.90410958904101</v>
      </c>
      <c r="W62" s="740">
        <v>-266.13034957623302</v>
      </c>
      <c r="X62" s="740">
        <v>-266.13034957623302</v>
      </c>
      <c r="Y62" s="740">
        <v>-257.25933792369102</v>
      </c>
      <c r="Z62" s="740">
        <v>-266.13034957623302</v>
      </c>
      <c r="AA62" s="740">
        <v>-257.25933792369102</v>
      </c>
      <c r="AB62" s="740">
        <v>-266.13034957623302</v>
      </c>
      <c r="AC62" s="741">
        <v>-2537.9441837413501</v>
      </c>
      <c r="AD62" s="740" t="s">
        <v>1277</v>
      </c>
      <c r="AE62" s="740">
        <v>-266.13034957623302</v>
      </c>
      <c r="AF62" s="740">
        <v>-248.38832627114999</v>
      </c>
      <c r="AG62" s="740">
        <v>-266.13034957623302</v>
      </c>
      <c r="AH62" s="740">
        <v>-257.25933792369102</v>
      </c>
      <c r="AI62" s="740">
        <v>-308.68581177649497</v>
      </c>
      <c r="AJ62" s="740">
        <v>-298.396284717279</v>
      </c>
      <c r="AK62" s="740">
        <v>-464.83755347943099</v>
      </c>
      <c r="AL62" s="740">
        <v>-464.83755347943099</v>
      </c>
      <c r="AM62" s="740">
        <v>-449.34296836344998</v>
      </c>
      <c r="AN62" s="740">
        <v>-464.83755347943099</v>
      </c>
      <c r="AO62" s="740">
        <v>-497.16126580115599</v>
      </c>
      <c r="AP62" s="740">
        <v>-514.30475772533305</v>
      </c>
      <c r="AQ62" s="741">
        <v>-4500.3121121693102</v>
      </c>
      <c r="AR62" s="740"/>
      <c r="AS62" s="740"/>
      <c r="AT62" s="740"/>
      <c r="AU62" s="740"/>
      <c r="AV62" s="740"/>
      <c r="AW62" s="740"/>
      <c r="AX62" s="740"/>
      <c r="AY62" s="740"/>
      <c r="AZ62" s="740"/>
      <c r="BA62" s="740"/>
      <c r="BB62" s="740"/>
      <c r="BC62" s="740"/>
      <c r="BD62" s="740"/>
      <c r="BE62" s="741"/>
      <c r="BF62" s="740"/>
      <c r="BG62" s="740"/>
      <c r="BH62" s="740"/>
      <c r="BI62" s="740"/>
      <c r="BJ62" s="740"/>
      <c r="BK62" s="740"/>
      <c r="BL62" s="740"/>
      <c r="BM62" s="740"/>
      <c r="BN62" s="740"/>
      <c r="BO62" s="740"/>
      <c r="BP62" s="740"/>
      <c r="BQ62" s="740"/>
      <c r="BR62" s="740"/>
      <c r="BS62" s="741"/>
      <c r="BT62" s="740"/>
      <c r="BU62" s="740"/>
      <c r="BV62" s="740"/>
      <c r="BW62" s="740"/>
      <c r="BX62" s="740"/>
      <c r="BY62" s="740"/>
      <c r="BZ62" s="740"/>
      <c r="CA62" s="740"/>
      <c r="CB62" s="740"/>
      <c r="CC62" s="740"/>
      <c r="CD62" s="740"/>
      <c r="CE62" s="740"/>
      <c r="CF62" s="740"/>
      <c r="CG62" s="741"/>
      <c r="CH62" s="740"/>
      <c r="CI62" s="740"/>
      <c r="CJ62" s="740"/>
      <c r="CK62" s="740"/>
      <c r="CL62" s="740"/>
      <c r="CM62" s="740"/>
      <c r="CN62" s="740"/>
      <c r="CO62" s="740"/>
      <c r="CP62" s="740"/>
      <c r="CQ62" s="740"/>
      <c r="CR62" s="740"/>
      <c r="CS62" s="740"/>
      <c r="CT62" s="740"/>
      <c r="CU62" s="741"/>
      <c r="CV62" s="740"/>
      <c r="CW62" s="740"/>
      <c r="CX62" s="740"/>
      <c r="CY62" s="740"/>
      <c r="CZ62" s="740"/>
      <c r="DA62" s="740"/>
      <c r="DB62" s="740"/>
      <c r="DC62" s="740"/>
      <c r="DD62" s="740"/>
      <c r="DE62" s="740"/>
      <c r="DF62" s="740"/>
      <c r="DG62" s="740"/>
      <c r="DH62" s="740"/>
      <c r="DI62" s="741"/>
    </row>
    <row r="63" spans="1:113" ht="12.75" customHeight="1">
      <c r="A63" s="733" t="s">
        <v>1278</v>
      </c>
      <c r="B63" s="315" t="s">
        <v>1279</v>
      </c>
      <c r="C63" s="742">
        <v>43929.051655251104</v>
      </c>
      <c r="D63" s="742">
        <v>-577.92889183986904</v>
      </c>
      <c r="E63" s="742">
        <v>-16918.503849315101</v>
      </c>
      <c r="F63" s="742">
        <v>-18662.624984018301</v>
      </c>
      <c r="G63" s="742">
        <v>32090.925055936099</v>
      </c>
      <c r="H63" s="742">
        <v>111584.747349315</v>
      </c>
      <c r="I63" s="742">
        <v>-7485.9436290411204</v>
      </c>
      <c r="J63" s="742">
        <v>23638.6189776256</v>
      </c>
      <c r="K63" s="742">
        <v>-30355.471586073101</v>
      </c>
      <c r="L63" s="742">
        <v>27638.6189776256</v>
      </c>
      <c r="M63" s="742">
        <v>15085.6424139269</v>
      </c>
      <c r="N63" s="742">
        <v>37912.997431324198</v>
      </c>
      <c r="O63" s="743">
        <v>217880.12892071699</v>
      </c>
      <c r="P63" s="315" t="s">
        <v>1279</v>
      </c>
      <c r="Q63" s="742">
        <v>79144.2319700183</v>
      </c>
      <c r="R63" s="742">
        <v>70690.800348374396</v>
      </c>
      <c r="S63" s="742">
        <v>17031.175744073102</v>
      </c>
      <c r="T63" s="742">
        <v>75152.428292990895</v>
      </c>
      <c r="U63" s="742">
        <v>71142.779622703194</v>
      </c>
      <c r="V63" s="742">
        <v>435.888393657547</v>
      </c>
      <c r="W63" s="742">
        <v>-604.13034957623199</v>
      </c>
      <c r="X63" s="742">
        <v>41068.022936770802</v>
      </c>
      <c r="Y63" s="742">
        <v>41081.063166656197</v>
      </c>
      <c r="Z63" s="742">
        <v>41068.022936770802</v>
      </c>
      <c r="AA63" s="742">
        <v>3196.8234888378001</v>
      </c>
      <c r="AB63" s="742">
        <v>46140.401592661197</v>
      </c>
      <c r="AC63" s="743">
        <v>485547.50814393797</v>
      </c>
      <c r="AD63" s="742" t="s">
        <v>1279</v>
      </c>
      <c r="AE63" s="742">
        <v>82894.930678574397</v>
      </c>
      <c r="AF63" s="742">
        <v>78266.551498632994</v>
      </c>
      <c r="AG63" s="742">
        <v>23677.6284311772</v>
      </c>
      <c r="AH63" s="742">
        <v>81696.026837137993</v>
      </c>
      <c r="AI63" s="742">
        <v>-551.10247844316098</v>
      </c>
      <c r="AJ63" s="742">
        <v>57255.3424803444</v>
      </c>
      <c r="AK63" s="742">
        <v>-707.25422014612502</v>
      </c>
      <c r="AL63" s="742">
        <v>57079.373817273998</v>
      </c>
      <c r="AM63" s="742">
        <v>57104.395796698198</v>
      </c>
      <c r="AN63" s="742">
        <v>57079.373817273998</v>
      </c>
      <c r="AO63" s="742">
        <v>-739.57793246785104</v>
      </c>
      <c r="AP63" s="742">
        <v>60725.1215486445</v>
      </c>
      <c r="AQ63" s="743">
        <v>553780.81027470098</v>
      </c>
      <c r="AR63" s="742"/>
      <c r="AS63" s="742"/>
      <c r="AT63" s="742"/>
      <c r="AU63" s="742"/>
      <c r="AV63" s="742"/>
      <c r="AW63" s="742"/>
      <c r="AX63" s="742"/>
      <c r="AY63" s="742"/>
      <c r="AZ63" s="742"/>
      <c r="BA63" s="742"/>
      <c r="BB63" s="742"/>
      <c r="BC63" s="742"/>
      <c r="BD63" s="742"/>
      <c r="BE63" s="743"/>
      <c r="BF63" s="742"/>
      <c r="BG63" s="742"/>
      <c r="BH63" s="742"/>
      <c r="BI63" s="742"/>
      <c r="BJ63" s="742"/>
      <c r="BK63" s="742"/>
      <c r="BL63" s="742"/>
      <c r="BM63" s="742"/>
      <c r="BN63" s="742"/>
      <c r="BO63" s="742"/>
      <c r="BP63" s="742"/>
      <c r="BQ63" s="742"/>
      <c r="BR63" s="742"/>
      <c r="BS63" s="743"/>
      <c r="BT63" s="742"/>
      <c r="BU63" s="742"/>
      <c r="BV63" s="742"/>
      <c r="BW63" s="742"/>
      <c r="BX63" s="742"/>
      <c r="BY63" s="742"/>
      <c r="BZ63" s="742"/>
      <c r="CA63" s="742"/>
      <c r="CB63" s="742"/>
      <c r="CC63" s="742"/>
      <c r="CD63" s="742"/>
      <c r="CE63" s="742"/>
      <c r="CF63" s="742"/>
      <c r="CG63" s="743"/>
      <c r="CH63" s="742"/>
      <c r="CI63" s="742"/>
      <c r="CJ63" s="742"/>
      <c r="CK63" s="742"/>
      <c r="CL63" s="742"/>
      <c r="CM63" s="742"/>
      <c r="CN63" s="742"/>
      <c r="CO63" s="742"/>
      <c r="CP63" s="742"/>
      <c r="CQ63" s="742"/>
      <c r="CR63" s="742"/>
      <c r="CS63" s="742"/>
      <c r="CT63" s="742"/>
      <c r="CU63" s="743"/>
      <c r="CV63" s="742"/>
      <c r="CW63" s="742"/>
      <c r="CX63" s="742"/>
      <c r="CY63" s="742"/>
      <c r="CZ63" s="742"/>
      <c r="DA63" s="742"/>
      <c r="DB63" s="742"/>
      <c r="DC63" s="742"/>
      <c r="DD63" s="742"/>
      <c r="DE63" s="742"/>
      <c r="DF63" s="742"/>
      <c r="DG63" s="742"/>
      <c r="DH63" s="742"/>
      <c r="DI63" s="743"/>
    </row>
    <row r="64" spans="1:113">
      <c r="A64" s="733"/>
      <c r="B64" s="301"/>
      <c r="C64" s="747"/>
      <c r="D64" s="747"/>
      <c r="E64" s="747"/>
      <c r="F64" s="747"/>
      <c r="G64" s="747"/>
      <c r="H64" s="747"/>
      <c r="I64" s="747"/>
      <c r="J64" s="747"/>
      <c r="K64" s="747"/>
      <c r="L64" s="747"/>
      <c r="M64" s="747"/>
      <c r="N64" s="747"/>
      <c r="O64" s="748"/>
      <c r="P64" s="301"/>
      <c r="Q64" s="747"/>
      <c r="R64" s="747"/>
      <c r="S64" s="747"/>
      <c r="T64" s="747"/>
      <c r="U64" s="747"/>
      <c r="V64" s="747"/>
      <c r="W64" s="747"/>
      <c r="X64" s="747"/>
      <c r="Y64" s="747"/>
      <c r="Z64" s="747"/>
      <c r="AA64" s="747"/>
      <c r="AB64" s="747"/>
      <c r="AC64" s="748"/>
      <c r="AD64" s="747"/>
      <c r="AE64" s="747"/>
      <c r="AF64" s="747"/>
      <c r="AG64" s="747"/>
      <c r="AH64" s="747"/>
      <c r="AI64" s="747"/>
      <c r="AJ64" s="747"/>
      <c r="AK64" s="747"/>
      <c r="AL64" s="747"/>
      <c r="AM64" s="747"/>
      <c r="AN64" s="747"/>
      <c r="AO64" s="747"/>
      <c r="AP64" s="747"/>
      <c r="AQ64" s="748"/>
      <c r="AR64" s="747"/>
      <c r="AS64" s="747"/>
      <c r="AT64" s="747"/>
      <c r="AU64" s="747"/>
      <c r="AV64" s="747"/>
      <c r="AW64" s="747"/>
      <c r="AX64" s="747"/>
      <c r="AY64" s="747"/>
      <c r="AZ64" s="747"/>
      <c r="BA64" s="747"/>
      <c r="BB64" s="747"/>
      <c r="BC64" s="747"/>
      <c r="BD64" s="747"/>
      <c r="BE64" s="748"/>
      <c r="BF64" s="747"/>
      <c r="BG64" s="747"/>
      <c r="BH64" s="747"/>
      <c r="BI64" s="747"/>
      <c r="BJ64" s="747"/>
      <c r="BK64" s="747"/>
      <c r="BL64" s="747"/>
      <c r="BM64" s="747"/>
      <c r="BN64" s="747"/>
      <c r="BO64" s="747"/>
      <c r="BP64" s="747"/>
      <c r="BQ64" s="747"/>
      <c r="BR64" s="747"/>
      <c r="BS64" s="748"/>
      <c r="BT64" s="747"/>
      <c r="BU64" s="747"/>
      <c r="BV64" s="747"/>
      <c r="BW64" s="747"/>
      <c r="BX64" s="747"/>
      <c r="BY64" s="747"/>
      <c r="BZ64" s="747"/>
      <c r="CA64" s="747"/>
      <c r="CB64" s="747"/>
      <c r="CC64" s="747"/>
      <c r="CD64" s="747"/>
      <c r="CE64" s="747"/>
      <c r="CF64" s="747"/>
      <c r="CG64" s="748"/>
      <c r="CH64" s="747"/>
      <c r="CI64" s="747"/>
      <c r="CJ64" s="747"/>
      <c r="CK64" s="747"/>
      <c r="CL64" s="747"/>
      <c r="CM64" s="747"/>
      <c r="CN64" s="747"/>
      <c r="CO64" s="747"/>
      <c r="CP64" s="747"/>
      <c r="CQ64" s="747"/>
      <c r="CR64" s="747"/>
      <c r="CS64" s="747"/>
      <c r="CT64" s="747"/>
      <c r="CU64" s="748"/>
      <c r="CV64" s="747"/>
      <c r="CW64" s="747"/>
      <c r="CX64" s="747"/>
      <c r="CY64" s="747"/>
      <c r="CZ64" s="747"/>
      <c r="DA64" s="747"/>
      <c r="DB64" s="747"/>
      <c r="DC64" s="747"/>
      <c r="DD64" s="747"/>
      <c r="DE64" s="747"/>
      <c r="DF64" s="747"/>
      <c r="DG64" s="747"/>
      <c r="DH64" s="747"/>
      <c r="DI64" s="748"/>
    </row>
    <row r="65" spans="1:113">
      <c r="A65" s="733"/>
      <c r="B65" s="463" t="s">
        <v>1280</v>
      </c>
      <c r="C65" s="734">
        <v>0</v>
      </c>
      <c r="D65" s="734">
        <v>0</v>
      </c>
      <c r="E65" s="734">
        <v>0</v>
      </c>
      <c r="F65" s="734">
        <v>0</v>
      </c>
      <c r="G65" s="734">
        <v>0</v>
      </c>
      <c r="H65" s="734">
        <v>0</v>
      </c>
      <c r="I65" s="734">
        <v>0</v>
      </c>
      <c r="J65" s="734">
        <v>0</v>
      </c>
      <c r="K65" s="734">
        <v>0</v>
      </c>
      <c r="L65" s="734">
        <v>0</v>
      </c>
      <c r="M65" s="734">
        <v>0</v>
      </c>
      <c r="N65" s="734">
        <v>0</v>
      </c>
      <c r="O65" s="735">
        <v>0</v>
      </c>
      <c r="P65" s="463" t="s">
        <v>1280</v>
      </c>
      <c r="Q65" s="734">
        <v>0</v>
      </c>
      <c r="R65" s="734">
        <v>0</v>
      </c>
      <c r="S65" s="734">
        <v>0</v>
      </c>
      <c r="T65" s="734">
        <v>0</v>
      </c>
      <c r="U65" s="734">
        <v>0</v>
      </c>
      <c r="V65" s="734">
        <v>0</v>
      </c>
      <c r="W65" s="734">
        <v>0</v>
      </c>
      <c r="X65" s="734">
        <v>0</v>
      </c>
      <c r="Y65" s="734">
        <v>0</v>
      </c>
      <c r="Z65" s="734">
        <v>0</v>
      </c>
      <c r="AA65" s="734">
        <v>0</v>
      </c>
      <c r="AB65" s="734">
        <v>0</v>
      </c>
      <c r="AC65" s="735">
        <v>0</v>
      </c>
      <c r="AD65" s="734" t="s">
        <v>1280</v>
      </c>
      <c r="AE65" s="734">
        <v>0</v>
      </c>
      <c r="AF65" s="734">
        <v>0</v>
      </c>
      <c r="AG65" s="734">
        <v>0</v>
      </c>
      <c r="AH65" s="734">
        <v>0</v>
      </c>
      <c r="AI65" s="734">
        <v>0</v>
      </c>
      <c r="AJ65" s="734">
        <v>0</v>
      </c>
      <c r="AK65" s="734">
        <v>0</v>
      </c>
      <c r="AL65" s="734">
        <v>0</v>
      </c>
      <c r="AM65" s="734">
        <v>0</v>
      </c>
      <c r="AN65" s="734">
        <v>0</v>
      </c>
      <c r="AO65" s="734">
        <v>0</v>
      </c>
      <c r="AP65" s="734">
        <v>0</v>
      </c>
      <c r="AQ65" s="735">
        <v>0</v>
      </c>
      <c r="AR65" s="734"/>
      <c r="AS65" s="734"/>
      <c r="AT65" s="734"/>
      <c r="AU65" s="734"/>
      <c r="AV65" s="734"/>
      <c r="AW65" s="734"/>
      <c r="AX65" s="734"/>
      <c r="AY65" s="734"/>
      <c r="AZ65" s="734"/>
      <c r="BA65" s="734"/>
      <c r="BB65" s="734"/>
      <c r="BC65" s="734"/>
      <c r="BD65" s="734"/>
      <c r="BE65" s="735"/>
      <c r="BF65" s="734"/>
      <c r="BG65" s="734"/>
      <c r="BH65" s="734"/>
      <c r="BI65" s="734"/>
      <c r="BJ65" s="734"/>
      <c r="BK65" s="734"/>
      <c r="BL65" s="734"/>
      <c r="BM65" s="734"/>
      <c r="BN65" s="734"/>
      <c r="BO65" s="734"/>
      <c r="BP65" s="734"/>
      <c r="BQ65" s="734"/>
      <c r="BR65" s="734"/>
      <c r="BS65" s="735"/>
      <c r="BT65" s="734"/>
      <c r="BU65" s="734"/>
      <c r="BV65" s="734"/>
      <c r="BW65" s="734"/>
      <c r="BX65" s="734"/>
      <c r="BY65" s="734"/>
      <c r="BZ65" s="734"/>
      <c r="CA65" s="734"/>
      <c r="CB65" s="734"/>
      <c r="CC65" s="734"/>
      <c r="CD65" s="734"/>
      <c r="CE65" s="734"/>
      <c r="CF65" s="734"/>
      <c r="CG65" s="735"/>
      <c r="CH65" s="734"/>
      <c r="CI65" s="734"/>
      <c r="CJ65" s="734"/>
      <c r="CK65" s="734"/>
      <c r="CL65" s="734"/>
      <c r="CM65" s="734"/>
      <c r="CN65" s="734"/>
      <c r="CO65" s="734"/>
      <c r="CP65" s="734"/>
      <c r="CQ65" s="734"/>
      <c r="CR65" s="734"/>
      <c r="CS65" s="734"/>
      <c r="CT65" s="734"/>
      <c r="CU65" s="735"/>
      <c r="CV65" s="734"/>
      <c r="CW65" s="734"/>
      <c r="CX65" s="734"/>
      <c r="CY65" s="734"/>
      <c r="CZ65" s="734"/>
      <c r="DA65" s="734"/>
      <c r="DB65" s="734"/>
      <c r="DC65" s="734"/>
      <c r="DD65" s="734"/>
      <c r="DE65" s="734"/>
      <c r="DF65" s="734"/>
      <c r="DG65" s="734"/>
      <c r="DH65" s="734"/>
      <c r="DI65" s="735"/>
    </row>
    <row r="66" spans="1:113">
      <c r="A66" s="733"/>
      <c r="B66" s="463" t="s">
        <v>1281</v>
      </c>
      <c r="C66" s="734">
        <v>0</v>
      </c>
      <c r="D66" s="734">
        <v>0</v>
      </c>
      <c r="E66" s="734">
        <v>0</v>
      </c>
      <c r="F66" s="734">
        <v>0</v>
      </c>
      <c r="G66" s="734">
        <v>0</v>
      </c>
      <c r="H66" s="734">
        <v>0</v>
      </c>
      <c r="I66" s="734">
        <v>0</v>
      </c>
      <c r="J66" s="734">
        <v>0</v>
      </c>
      <c r="K66" s="734">
        <v>0</v>
      </c>
      <c r="L66" s="734">
        <v>0</v>
      </c>
      <c r="M66" s="734">
        <v>0</v>
      </c>
      <c r="N66" s="734">
        <v>0</v>
      </c>
      <c r="O66" s="735">
        <v>0</v>
      </c>
      <c r="P66" s="463" t="s">
        <v>1281</v>
      </c>
      <c r="Q66" s="734">
        <v>0</v>
      </c>
      <c r="R66" s="734">
        <v>0</v>
      </c>
      <c r="S66" s="734">
        <v>0</v>
      </c>
      <c r="T66" s="734">
        <v>0</v>
      </c>
      <c r="U66" s="734">
        <v>0</v>
      </c>
      <c r="V66" s="734">
        <v>0</v>
      </c>
      <c r="W66" s="734">
        <v>0</v>
      </c>
      <c r="X66" s="734">
        <v>0</v>
      </c>
      <c r="Y66" s="734">
        <v>0</v>
      </c>
      <c r="Z66" s="734">
        <v>0</v>
      </c>
      <c r="AA66" s="734">
        <v>0</v>
      </c>
      <c r="AB66" s="734">
        <v>0</v>
      </c>
      <c r="AC66" s="735">
        <v>0</v>
      </c>
      <c r="AD66" s="734" t="s">
        <v>1281</v>
      </c>
      <c r="AE66" s="734">
        <v>0</v>
      </c>
      <c r="AF66" s="734">
        <v>0</v>
      </c>
      <c r="AG66" s="734">
        <v>0</v>
      </c>
      <c r="AH66" s="734">
        <v>0</v>
      </c>
      <c r="AI66" s="734">
        <v>0</v>
      </c>
      <c r="AJ66" s="734">
        <v>0</v>
      </c>
      <c r="AK66" s="734">
        <v>0</v>
      </c>
      <c r="AL66" s="734">
        <v>0</v>
      </c>
      <c r="AM66" s="734">
        <v>0</v>
      </c>
      <c r="AN66" s="734">
        <v>0</v>
      </c>
      <c r="AO66" s="734">
        <v>0</v>
      </c>
      <c r="AP66" s="734">
        <v>0</v>
      </c>
      <c r="AQ66" s="735">
        <v>0</v>
      </c>
      <c r="AR66" s="734"/>
      <c r="AS66" s="734"/>
      <c r="AT66" s="734"/>
      <c r="AU66" s="734"/>
      <c r="AV66" s="734"/>
      <c r="AW66" s="734"/>
      <c r="AX66" s="734"/>
      <c r="AY66" s="734"/>
      <c r="AZ66" s="734"/>
      <c r="BA66" s="734"/>
      <c r="BB66" s="734"/>
      <c r="BC66" s="734"/>
      <c r="BD66" s="734"/>
      <c r="BE66" s="735"/>
      <c r="BF66" s="734"/>
      <c r="BG66" s="734"/>
      <c r="BH66" s="734"/>
      <c r="BI66" s="734"/>
      <c r="BJ66" s="734"/>
      <c r="BK66" s="734"/>
      <c r="BL66" s="734"/>
      <c r="BM66" s="734"/>
      <c r="BN66" s="734"/>
      <c r="BO66" s="734"/>
      <c r="BP66" s="734"/>
      <c r="BQ66" s="734"/>
      <c r="BR66" s="734"/>
      <c r="BS66" s="735"/>
      <c r="BT66" s="734"/>
      <c r="BU66" s="734"/>
      <c r="BV66" s="734"/>
      <c r="BW66" s="734"/>
      <c r="BX66" s="734"/>
      <c r="BY66" s="734"/>
      <c r="BZ66" s="734"/>
      <c r="CA66" s="734"/>
      <c r="CB66" s="734"/>
      <c r="CC66" s="734"/>
      <c r="CD66" s="734"/>
      <c r="CE66" s="734"/>
      <c r="CF66" s="734"/>
      <c r="CG66" s="735"/>
      <c r="CH66" s="734"/>
      <c r="CI66" s="734"/>
      <c r="CJ66" s="734"/>
      <c r="CK66" s="734"/>
      <c r="CL66" s="734"/>
      <c r="CM66" s="734"/>
      <c r="CN66" s="734"/>
      <c r="CO66" s="734"/>
      <c r="CP66" s="734"/>
      <c r="CQ66" s="734"/>
      <c r="CR66" s="734"/>
      <c r="CS66" s="734"/>
      <c r="CT66" s="734"/>
      <c r="CU66" s="735"/>
      <c r="CV66" s="734"/>
      <c r="CW66" s="734"/>
      <c r="CX66" s="734"/>
      <c r="CY66" s="734"/>
      <c r="CZ66" s="734"/>
      <c r="DA66" s="734"/>
      <c r="DB66" s="734"/>
      <c r="DC66" s="734"/>
      <c r="DD66" s="734"/>
      <c r="DE66" s="734"/>
      <c r="DF66" s="734"/>
      <c r="DG66" s="734"/>
      <c r="DH66" s="734"/>
      <c r="DI66" s="735"/>
    </row>
    <row r="67" spans="1:113">
      <c r="A67" s="733"/>
      <c r="B67" s="463" t="s">
        <v>1282</v>
      </c>
      <c r="C67" s="734">
        <v>0</v>
      </c>
      <c r="D67" s="734">
        <v>0</v>
      </c>
      <c r="E67" s="734">
        <v>0</v>
      </c>
      <c r="F67" s="734">
        <v>0</v>
      </c>
      <c r="G67" s="734">
        <v>0</v>
      </c>
      <c r="H67" s="734">
        <v>0</v>
      </c>
      <c r="I67" s="734">
        <v>0</v>
      </c>
      <c r="J67" s="734">
        <v>0</v>
      </c>
      <c r="K67" s="734">
        <v>0</v>
      </c>
      <c r="L67" s="734">
        <v>0</v>
      </c>
      <c r="M67" s="734">
        <v>0</v>
      </c>
      <c r="N67" s="734">
        <v>0</v>
      </c>
      <c r="O67" s="735">
        <v>0</v>
      </c>
      <c r="P67" s="463" t="s">
        <v>1282</v>
      </c>
      <c r="Q67" s="734">
        <v>0</v>
      </c>
      <c r="R67" s="734">
        <v>0</v>
      </c>
      <c r="S67" s="734">
        <v>0</v>
      </c>
      <c r="T67" s="734">
        <v>0</v>
      </c>
      <c r="U67" s="734">
        <v>0</v>
      </c>
      <c r="V67" s="734">
        <v>0</v>
      </c>
      <c r="W67" s="734">
        <v>0</v>
      </c>
      <c r="X67" s="734">
        <v>0</v>
      </c>
      <c r="Y67" s="734">
        <v>0</v>
      </c>
      <c r="Z67" s="734">
        <v>0</v>
      </c>
      <c r="AA67" s="734">
        <v>0</v>
      </c>
      <c r="AB67" s="734">
        <v>0</v>
      </c>
      <c r="AC67" s="735">
        <v>0</v>
      </c>
      <c r="AD67" s="734" t="s">
        <v>1282</v>
      </c>
      <c r="AE67" s="734">
        <v>0</v>
      </c>
      <c r="AF67" s="734">
        <v>0</v>
      </c>
      <c r="AG67" s="734">
        <v>0</v>
      </c>
      <c r="AH67" s="734">
        <v>0</v>
      </c>
      <c r="AI67" s="734">
        <v>0</v>
      </c>
      <c r="AJ67" s="734">
        <v>0</v>
      </c>
      <c r="AK67" s="734">
        <v>0</v>
      </c>
      <c r="AL67" s="734">
        <v>0</v>
      </c>
      <c r="AM67" s="734">
        <v>0</v>
      </c>
      <c r="AN67" s="734">
        <v>0</v>
      </c>
      <c r="AO67" s="734">
        <v>0</v>
      </c>
      <c r="AP67" s="734">
        <v>0</v>
      </c>
      <c r="AQ67" s="735">
        <v>0</v>
      </c>
      <c r="AR67" s="734"/>
      <c r="AS67" s="734"/>
      <c r="AT67" s="734"/>
      <c r="AU67" s="734"/>
      <c r="AV67" s="734"/>
      <c r="AW67" s="734"/>
      <c r="AX67" s="734"/>
      <c r="AY67" s="734"/>
      <c r="AZ67" s="734"/>
      <c r="BA67" s="734"/>
      <c r="BB67" s="734"/>
      <c r="BC67" s="734"/>
      <c r="BD67" s="734"/>
      <c r="BE67" s="735"/>
      <c r="BF67" s="734"/>
      <c r="BG67" s="734"/>
      <c r="BH67" s="734"/>
      <c r="BI67" s="734"/>
      <c r="BJ67" s="734"/>
      <c r="BK67" s="734"/>
      <c r="BL67" s="734"/>
      <c r="BM67" s="734"/>
      <c r="BN67" s="734"/>
      <c r="BO67" s="734"/>
      <c r="BP67" s="734"/>
      <c r="BQ67" s="734"/>
      <c r="BR67" s="734"/>
      <c r="BS67" s="735"/>
      <c r="BT67" s="734"/>
      <c r="BU67" s="734"/>
      <c r="BV67" s="734"/>
      <c r="BW67" s="734"/>
      <c r="BX67" s="734"/>
      <c r="BY67" s="734"/>
      <c r="BZ67" s="734"/>
      <c r="CA67" s="734"/>
      <c r="CB67" s="734"/>
      <c r="CC67" s="734"/>
      <c r="CD67" s="734"/>
      <c r="CE67" s="734"/>
      <c r="CF67" s="734"/>
      <c r="CG67" s="735"/>
      <c r="CH67" s="734"/>
      <c r="CI67" s="734"/>
      <c r="CJ67" s="734"/>
      <c r="CK67" s="734"/>
      <c r="CL67" s="734"/>
      <c r="CM67" s="734"/>
      <c r="CN67" s="734"/>
      <c r="CO67" s="734"/>
      <c r="CP67" s="734"/>
      <c r="CQ67" s="734"/>
      <c r="CR67" s="734"/>
      <c r="CS67" s="734"/>
      <c r="CT67" s="734"/>
      <c r="CU67" s="735"/>
      <c r="CV67" s="734"/>
      <c r="CW67" s="734"/>
      <c r="CX67" s="734"/>
      <c r="CY67" s="734"/>
      <c r="CZ67" s="734"/>
      <c r="DA67" s="734"/>
      <c r="DB67" s="734"/>
      <c r="DC67" s="734"/>
      <c r="DD67" s="734"/>
      <c r="DE67" s="734"/>
      <c r="DF67" s="734"/>
      <c r="DG67" s="734"/>
      <c r="DH67" s="734"/>
      <c r="DI67" s="735"/>
    </row>
    <row r="68" spans="1:113">
      <c r="A68" s="733"/>
      <c r="B68" s="463" t="s">
        <v>1283</v>
      </c>
      <c r="C68" s="734">
        <v>0</v>
      </c>
      <c r="D68" s="734">
        <v>0</v>
      </c>
      <c r="E68" s="734">
        <v>0</v>
      </c>
      <c r="F68" s="734">
        <v>0</v>
      </c>
      <c r="G68" s="734">
        <v>0</v>
      </c>
      <c r="H68" s="734">
        <v>0</v>
      </c>
      <c r="I68" s="734">
        <v>0</v>
      </c>
      <c r="J68" s="734">
        <v>0</v>
      </c>
      <c r="K68" s="734">
        <v>0</v>
      </c>
      <c r="L68" s="734">
        <v>0</v>
      </c>
      <c r="M68" s="734">
        <v>0</v>
      </c>
      <c r="N68" s="734">
        <v>0</v>
      </c>
      <c r="O68" s="735">
        <v>0</v>
      </c>
      <c r="P68" s="463" t="s">
        <v>1283</v>
      </c>
      <c r="Q68" s="734">
        <v>0</v>
      </c>
      <c r="R68" s="734">
        <v>0</v>
      </c>
      <c r="S68" s="734">
        <v>0</v>
      </c>
      <c r="T68" s="734">
        <v>0</v>
      </c>
      <c r="U68" s="734">
        <v>0</v>
      </c>
      <c r="V68" s="734">
        <v>0</v>
      </c>
      <c r="W68" s="734">
        <v>0</v>
      </c>
      <c r="X68" s="734">
        <v>0</v>
      </c>
      <c r="Y68" s="734">
        <v>0</v>
      </c>
      <c r="Z68" s="734">
        <v>0</v>
      </c>
      <c r="AA68" s="734">
        <v>0</v>
      </c>
      <c r="AB68" s="734">
        <v>0</v>
      </c>
      <c r="AC68" s="735">
        <v>0</v>
      </c>
      <c r="AD68" s="734" t="s">
        <v>1283</v>
      </c>
      <c r="AE68" s="734">
        <v>0</v>
      </c>
      <c r="AF68" s="734">
        <v>0</v>
      </c>
      <c r="AG68" s="734">
        <v>0</v>
      </c>
      <c r="AH68" s="734">
        <v>0</v>
      </c>
      <c r="AI68" s="734">
        <v>0</v>
      </c>
      <c r="AJ68" s="734">
        <v>0</v>
      </c>
      <c r="AK68" s="734">
        <v>0</v>
      </c>
      <c r="AL68" s="734">
        <v>0</v>
      </c>
      <c r="AM68" s="734">
        <v>0</v>
      </c>
      <c r="AN68" s="734">
        <v>0</v>
      </c>
      <c r="AO68" s="734">
        <v>0</v>
      </c>
      <c r="AP68" s="734">
        <v>0</v>
      </c>
      <c r="AQ68" s="735">
        <v>0</v>
      </c>
      <c r="AR68" s="734"/>
      <c r="AS68" s="734"/>
      <c r="AT68" s="734"/>
      <c r="AU68" s="734"/>
      <c r="AV68" s="734"/>
      <c r="AW68" s="734"/>
      <c r="AX68" s="734"/>
      <c r="AY68" s="734"/>
      <c r="AZ68" s="734"/>
      <c r="BA68" s="734"/>
      <c r="BB68" s="734"/>
      <c r="BC68" s="734"/>
      <c r="BD68" s="734"/>
      <c r="BE68" s="735"/>
      <c r="BF68" s="734"/>
      <c r="BG68" s="734"/>
      <c r="BH68" s="734"/>
      <c r="BI68" s="734"/>
      <c r="BJ68" s="734"/>
      <c r="BK68" s="734"/>
      <c r="BL68" s="734"/>
      <c r="BM68" s="734"/>
      <c r="BN68" s="734"/>
      <c r="BO68" s="734"/>
      <c r="BP68" s="734"/>
      <c r="BQ68" s="734"/>
      <c r="BR68" s="734"/>
      <c r="BS68" s="735"/>
      <c r="BT68" s="734"/>
      <c r="BU68" s="734"/>
      <c r="BV68" s="734"/>
      <c r="BW68" s="734"/>
      <c r="BX68" s="734"/>
      <c r="BY68" s="734"/>
      <c r="BZ68" s="734"/>
      <c r="CA68" s="734"/>
      <c r="CB68" s="734"/>
      <c r="CC68" s="734"/>
      <c r="CD68" s="734"/>
      <c r="CE68" s="734"/>
      <c r="CF68" s="734"/>
      <c r="CG68" s="735"/>
      <c r="CH68" s="734"/>
      <c r="CI68" s="734"/>
      <c r="CJ68" s="734"/>
      <c r="CK68" s="734"/>
      <c r="CL68" s="734"/>
      <c r="CM68" s="734"/>
      <c r="CN68" s="734"/>
      <c r="CO68" s="734"/>
      <c r="CP68" s="734"/>
      <c r="CQ68" s="734"/>
      <c r="CR68" s="734"/>
      <c r="CS68" s="734"/>
      <c r="CT68" s="734"/>
      <c r="CU68" s="735"/>
      <c r="CV68" s="734"/>
      <c r="CW68" s="734"/>
      <c r="CX68" s="734"/>
      <c r="CY68" s="734"/>
      <c r="CZ68" s="734"/>
      <c r="DA68" s="734"/>
      <c r="DB68" s="734"/>
      <c r="DC68" s="734"/>
      <c r="DD68" s="734"/>
      <c r="DE68" s="734"/>
      <c r="DF68" s="734"/>
      <c r="DG68" s="734"/>
      <c r="DH68" s="734"/>
      <c r="DI68" s="735"/>
    </row>
    <row r="69" spans="1:113">
      <c r="A69" s="733"/>
      <c r="B69" s="463" t="s">
        <v>771</v>
      </c>
      <c r="C69" s="734">
        <v>0</v>
      </c>
      <c r="D69" s="734">
        <v>0</v>
      </c>
      <c r="E69" s="734">
        <v>0</v>
      </c>
      <c r="F69" s="734">
        <v>0</v>
      </c>
      <c r="G69" s="734">
        <v>0</v>
      </c>
      <c r="H69" s="734">
        <v>0</v>
      </c>
      <c r="I69" s="734">
        <v>0</v>
      </c>
      <c r="J69" s="734">
        <v>0</v>
      </c>
      <c r="K69" s="734">
        <v>0</v>
      </c>
      <c r="L69" s="734">
        <v>0</v>
      </c>
      <c r="M69" s="734">
        <v>0</v>
      </c>
      <c r="N69" s="734">
        <v>0</v>
      </c>
      <c r="O69" s="735">
        <v>0</v>
      </c>
      <c r="P69" s="463" t="s">
        <v>771</v>
      </c>
      <c r="Q69" s="734">
        <v>0</v>
      </c>
      <c r="R69" s="734">
        <v>0</v>
      </c>
      <c r="S69" s="734">
        <v>0</v>
      </c>
      <c r="T69" s="734">
        <v>0</v>
      </c>
      <c r="U69" s="734">
        <v>0</v>
      </c>
      <c r="V69" s="734">
        <v>0</v>
      </c>
      <c r="W69" s="734">
        <v>0</v>
      </c>
      <c r="X69" s="734">
        <v>0</v>
      </c>
      <c r="Y69" s="734">
        <v>0</v>
      </c>
      <c r="Z69" s="734">
        <v>0</v>
      </c>
      <c r="AA69" s="734">
        <v>0</v>
      </c>
      <c r="AB69" s="734">
        <v>0</v>
      </c>
      <c r="AC69" s="735">
        <v>0</v>
      </c>
      <c r="AD69" s="734" t="s">
        <v>771</v>
      </c>
      <c r="AE69" s="734">
        <v>0</v>
      </c>
      <c r="AF69" s="734">
        <v>0</v>
      </c>
      <c r="AG69" s="734">
        <v>0</v>
      </c>
      <c r="AH69" s="734">
        <v>0</v>
      </c>
      <c r="AI69" s="734">
        <v>0</v>
      </c>
      <c r="AJ69" s="734">
        <v>0</v>
      </c>
      <c r="AK69" s="734">
        <v>0</v>
      </c>
      <c r="AL69" s="734">
        <v>0</v>
      </c>
      <c r="AM69" s="734">
        <v>0</v>
      </c>
      <c r="AN69" s="734">
        <v>0</v>
      </c>
      <c r="AO69" s="734">
        <v>0</v>
      </c>
      <c r="AP69" s="734">
        <v>0</v>
      </c>
      <c r="AQ69" s="735">
        <v>0</v>
      </c>
      <c r="AR69" s="734"/>
      <c r="AS69" s="734"/>
      <c r="AT69" s="734"/>
      <c r="AU69" s="734"/>
      <c r="AV69" s="734"/>
      <c r="AW69" s="734"/>
      <c r="AX69" s="734"/>
      <c r="AY69" s="734"/>
      <c r="AZ69" s="734"/>
      <c r="BA69" s="734"/>
      <c r="BB69" s="734"/>
      <c r="BC69" s="734"/>
      <c r="BD69" s="734"/>
      <c r="BE69" s="735"/>
      <c r="BF69" s="734"/>
      <c r="BG69" s="734"/>
      <c r="BH69" s="734"/>
      <c r="BI69" s="734"/>
      <c r="BJ69" s="734"/>
      <c r="BK69" s="734"/>
      <c r="BL69" s="734"/>
      <c r="BM69" s="734"/>
      <c r="BN69" s="734"/>
      <c r="BO69" s="734"/>
      <c r="BP69" s="734"/>
      <c r="BQ69" s="734"/>
      <c r="BR69" s="734"/>
      <c r="BS69" s="735"/>
      <c r="BT69" s="734"/>
      <c r="BU69" s="734"/>
      <c r="BV69" s="734"/>
      <c r="BW69" s="734"/>
      <c r="BX69" s="734"/>
      <c r="BY69" s="734"/>
      <c r="BZ69" s="734"/>
      <c r="CA69" s="734"/>
      <c r="CB69" s="734"/>
      <c r="CC69" s="734"/>
      <c r="CD69" s="734"/>
      <c r="CE69" s="734"/>
      <c r="CF69" s="734"/>
      <c r="CG69" s="735"/>
      <c r="CH69" s="734"/>
      <c r="CI69" s="734"/>
      <c r="CJ69" s="734"/>
      <c r="CK69" s="734"/>
      <c r="CL69" s="734"/>
      <c r="CM69" s="734"/>
      <c r="CN69" s="734"/>
      <c r="CO69" s="734"/>
      <c r="CP69" s="734"/>
      <c r="CQ69" s="734"/>
      <c r="CR69" s="734"/>
      <c r="CS69" s="734"/>
      <c r="CT69" s="734"/>
      <c r="CU69" s="735"/>
      <c r="CV69" s="734"/>
      <c r="CW69" s="734"/>
      <c r="CX69" s="734"/>
      <c r="CY69" s="734"/>
      <c r="CZ69" s="734"/>
      <c r="DA69" s="734"/>
      <c r="DB69" s="734"/>
      <c r="DC69" s="734"/>
      <c r="DD69" s="734"/>
      <c r="DE69" s="734"/>
      <c r="DF69" s="734"/>
      <c r="DG69" s="734"/>
      <c r="DH69" s="734"/>
      <c r="DI69" s="735"/>
    </row>
    <row r="70" spans="1:113">
      <c r="A70" s="733"/>
      <c r="B70" s="749" t="s">
        <v>1284</v>
      </c>
      <c r="C70" s="734">
        <v>0</v>
      </c>
      <c r="D70" s="734">
        <v>0</v>
      </c>
      <c r="E70" s="734">
        <v>0</v>
      </c>
      <c r="F70" s="734">
        <v>0</v>
      </c>
      <c r="G70" s="734">
        <v>0</v>
      </c>
      <c r="H70" s="734">
        <v>0</v>
      </c>
      <c r="I70" s="734">
        <v>0</v>
      </c>
      <c r="J70" s="734">
        <v>0</v>
      </c>
      <c r="K70" s="734">
        <v>0</v>
      </c>
      <c r="L70" s="734">
        <v>0</v>
      </c>
      <c r="M70" s="734">
        <v>0</v>
      </c>
      <c r="N70" s="734">
        <v>0</v>
      </c>
      <c r="O70" s="735">
        <v>0</v>
      </c>
      <c r="P70" s="749" t="s">
        <v>1284</v>
      </c>
      <c r="Q70" s="734">
        <v>0</v>
      </c>
      <c r="R70" s="734">
        <v>0</v>
      </c>
      <c r="S70" s="734">
        <v>0</v>
      </c>
      <c r="T70" s="734">
        <v>0</v>
      </c>
      <c r="U70" s="734">
        <v>0</v>
      </c>
      <c r="V70" s="734">
        <v>0</v>
      </c>
      <c r="W70" s="734">
        <v>0</v>
      </c>
      <c r="X70" s="734">
        <v>0</v>
      </c>
      <c r="Y70" s="734">
        <v>0</v>
      </c>
      <c r="Z70" s="734">
        <v>0</v>
      </c>
      <c r="AA70" s="734">
        <v>0</v>
      </c>
      <c r="AB70" s="734">
        <v>0</v>
      </c>
      <c r="AC70" s="735">
        <v>0</v>
      </c>
      <c r="AD70" s="750" t="s">
        <v>1284</v>
      </c>
      <c r="AE70" s="734">
        <v>0</v>
      </c>
      <c r="AF70" s="734">
        <v>0</v>
      </c>
      <c r="AG70" s="734">
        <v>0</v>
      </c>
      <c r="AH70" s="734">
        <v>0</v>
      </c>
      <c r="AI70" s="734">
        <v>0</v>
      </c>
      <c r="AJ70" s="734">
        <v>0</v>
      </c>
      <c r="AK70" s="734">
        <v>0</v>
      </c>
      <c r="AL70" s="734">
        <v>0</v>
      </c>
      <c r="AM70" s="734">
        <v>0</v>
      </c>
      <c r="AN70" s="734">
        <v>0</v>
      </c>
      <c r="AO70" s="734">
        <v>0</v>
      </c>
      <c r="AP70" s="734">
        <v>0</v>
      </c>
      <c r="AQ70" s="735">
        <v>0</v>
      </c>
      <c r="AR70" s="750"/>
      <c r="AS70" s="734"/>
      <c r="AT70" s="734"/>
      <c r="AU70" s="734"/>
      <c r="AV70" s="734"/>
      <c r="AW70" s="734"/>
      <c r="AX70" s="734"/>
      <c r="AY70" s="734"/>
      <c r="AZ70" s="734"/>
      <c r="BA70" s="734"/>
      <c r="BB70" s="734"/>
      <c r="BC70" s="734"/>
      <c r="BD70" s="734"/>
      <c r="BE70" s="735"/>
      <c r="BF70" s="750"/>
      <c r="BG70" s="734"/>
      <c r="BH70" s="734"/>
      <c r="BI70" s="734"/>
      <c r="BJ70" s="734"/>
      <c r="BK70" s="734"/>
      <c r="BL70" s="734"/>
      <c r="BM70" s="734"/>
      <c r="BN70" s="734"/>
      <c r="BO70" s="734"/>
      <c r="BP70" s="734"/>
      <c r="BQ70" s="734"/>
      <c r="BR70" s="734"/>
      <c r="BS70" s="735"/>
      <c r="BT70" s="750"/>
      <c r="BU70" s="734"/>
      <c r="BV70" s="734"/>
      <c r="BW70" s="734"/>
      <c r="BX70" s="734"/>
      <c r="BY70" s="734"/>
      <c r="BZ70" s="734"/>
      <c r="CA70" s="734"/>
      <c r="CB70" s="734"/>
      <c r="CC70" s="734"/>
      <c r="CD70" s="734"/>
      <c r="CE70" s="734"/>
      <c r="CF70" s="734"/>
      <c r="CG70" s="735"/>
      <c r="CH70" s="750"/>
      <c r="CI70" s="734"/>
      <c r="CJ70" s="734"/>
      <c r="CK70" s="734"/>
      <c r="CL70" s="734"/>
      <c r="CM70" s="734"/>
      <c r="CN70" s="734"/>
      <c r="CO70" s="734"/>
      <c r="CP70" s="734"/>
      <c r="CQ70" s="734"/>
      <c r="CR70" s="734"/>
      <c r="CS70" s="734"/>
      <c r="CT70" s="734"/>
      <c r="CU70" s="735"/>
      <c r="CV70" s="750"/>
      <c r="CW70" s="734"/>
      <c r="CX70" s="734"/>
      <c r="CY70" s="734"/>
      <c r="CZ70" s="734"/>
      <c r="DA70" s="734"/>
      <c r="DB70" s="734"/>
      <c r="DC70" s="734"/>
      <c r="DD70" s="734"/>
      <c r="DE70" s="734"/>
      <c r="DF70" s="734"/>
      <c r="DG70" s="734"/>
      <c r="DH70" s="734"/>
      <c r="DI70" s="735"/>
    </row>
    <row r="71" spans="1:113">
      <c r="A71" s="733"/>
      <c r="B71" s="749" t="s">
        <v>335</v>
      </c>
      <c r="C71" s="734">
        <v>0</v>
      </c>
      <c r="D71" s="734">
        <v>0</v>
      </c>
      <c r="E71" s="734">
        <v>0</v>
      </c>
      <c r="F71" s="734">
        <v>0</v>
      </c>
      <c r="G71" s="734">
        <v>0</v>
      </c>
      <c r="H71" s="734">
        <v>0</v>
      </c>
      <c r="I71" s="734">
        <v>0</v>
      </c>
      <c r="J71" s="734">
        <v>0</v>
      </c>
      <c r="K71" s="734">
        <v>0</v>
      </c>
      <c r="L71" s="734">
        <v>0</v>
      </c>
      <c r="M71" s="734">
        <v>0</v>
      </c>
      <c r="N71" s="734">
        <v>0</v>
      </c>
      <c r="O71" s="735">
        <v>0</v>
      </c>
      <c r="P71" s="749" t="s">
        <v>335</v>
      </c>
      <c r="Q71" s="734">
        <v>0</v>
      </c>
      <c r="R71" s="734">
        <v>0</v>
      </c>
      <c r="S71" s="734">
        <v>0</v>
      </c>
      <c r="T71" s="734">
        <v>0</v>
      </c>
      <c r="U71" s="734">
        <v>0</v>
      </c>
      <c r="V71" s="734">
        <v>0</v>
      </c>
      <c r="W71" s="734">
        <v>0</v>
      </c>
      <c r="X71" s="734">
        <v>0</v>
      </c>
      <c r="Y71" s="734">
        <v>0</v>
      </c>
      <c r="Z71" s="734">
        <v>0</v>
      </c>
      <c r="AA71" s="734">
        <v>0</v>
      </c>
      <c r="AB71" s="734">
        <v>0</v>
      </c>
      <c r="AC71" s="735">
        <v>0</v>
      </c>
      <c r="AD71" s="750" t="s">
        <v>335</v>
      </c>
      <c r="AE71" s="734">
        <v>0</v>
      </c>
      <c r="AF71" s="734">
        <v>0</v>
      </c>
      <c r="AG71" s="734">
        <v>0</v>
      </c>
      <c r="AH71" s="734">
        <v>0</v>
      </c>
      <c r="AI71" s="734">
        <v>0</v>
      </c>
      <c r="AJ71" s="734">
        <v>0</v>
      </c>
      <c r="AK71" s="734">
        <v>0</v>
      </c>
      <c r="AL71" s="734">
        <v>0</v>
      </c>
      <c r="AM71" s="734">
        <v>0</v>
      </c>
      <c r="AN71" s="734">
        <v>0</v>
      </c>
      <c r="AO71" s="734">
        <v>0</v>
      </c>
      <c r="AP71" s="734">
        <v>0</v>
      </c>
      <c r="AQ71" s="735">
        <v>0</v>
      </c>
      <c r="AR71" s="750"/>
      <c r="AS71" s="734"/>
      <c r="AT71" s="734"/>
      <c r="AU71" s="734"/>
      <c r="AV71" s="734"/>
      <c r="AW71" s="734"/>
      <c r="AX71" s="734"/>
      <c r="AY71" s="734"/>
      <c r="AZ71" s="734"/>
      <c r="BA71" s="734"/>
      <c r="BB71" s="734"/>
      <c r="BC71" s="734"/>
      <c r="BD71" s="734"/>
      <c r="BE71" s="735"/>
      <c r="BF71" s="750"/>
      <c r="BG71" s="734"/>
      <c r="BH71" s="734"/>
      <c r="BI71" s="734"/>
      <c r="BJ71" s="734"/>
      <c r="BK71" s="734"/>
      <c r="BL71" s="734"/>
      <c r="BM71" s="734"/>
      <c r="BN71" s="734"/>
      <c r="BO71" s="734"/>
      <c r="BP71" s="734"/>
      <c r="BQ71" s="734"/>
      <c r="BR71" s="734"/>
      <c r="BS71" s="735"/>
      <c r="BT71" s="750"/>
      <c r="BU71" s="734"/>
      <c r="BV71" s="734"/>
      <c r="BW71" s="734"/>
      <c r="BX71" s="734"/>
      <c r="BY71" s="734"/>
      <c r="BZ71" s="734"/>
      <c r="CA71" s="734"/>
      <c r="CB71" s="734"/>
      <c r="CC71" s="734"/>
      <c r="CD71" s="734"/>
      <c r="CE71" s="734"/>
      <c r="CF71" s="734"/>
      <c r="CG71" s="735"/>
      <c r="CH71" s="750"/>
      <c r="CI71" s="734"/>
      <c r="CJ71" s="734"/>
      <c r="CK71" s="734"/>
      <c r="CL71" s="734"/>
      <c r="CM71" s="734"/>
      <c r="CN71" s="734"/>
      <c r="CO71" s="734"/>
      <c r="CP71" s="734"/>
      <c r="CQ71" s="734"/>
      <c r="CR71" s="734"/>
      <c r="CS71" s="734"/>
      <c r="CT71" s="734"/>
      <c r="CU71" s="735"/>
      <c r="CV71" s="750"/>
      <c r="CW71" s="734"/>
      <c r="CX71" s="734"/>
      <c r="CY71" s="734"/>
      <c r="CZ71" s="734"/>
      <c r="DA71" s="734"/>
      <c r="DB71" s="734"/>
      <c r="DC71" s="734"/>
      <c r="DD71" s="734"/>
      <c r="DE71" s="734"/>
      <c r="DF71" s="734"/>
      <c r="DG71" s="734"/>
      <c r="DH71" s="734"/>
      <c r="DI71" s="735"/>
    </row>
    <row r="72" spans="1:113">
      <c r="A72" s="733"/>
      <c r="B72" s="463" t="s">
        <v>1285</v>
      </c>
      <c r="C72" s="734">
        <v>-3842.75</v>
      </c>
      <c r="D72" s="734">
        <v>-3842.75</v>
      </c>
      <c r="E72" s="734">
        <v>-3842.75</v>
      </c>
      <c r="F72" s="734">
        <v>-3842.75</v>
      </c>
      <c r="G72" s="734">
        <v>-3842.75</v>
      </c>
      <c r="H72" s="734">
        <v>-3842.75</v>
      </c>
      <c r="I72" s="734">
        <v>-3842.75</v>
      </c>
      <c r="J72" s="734">
        <v>-3842.75</v>
      </c>
      <c r="K72" s="734">
        <v>-3842.75</v>
      </c>
      <c r="L72" s="734">
        <v>-3842.75</v>
      </c>
      <c r="M72" s="734">
        <v>-3842.75</v>
      </c>
      <c r="N72" s="734">
        <v>-3842.75</v>
      </c>
      <c r="O72" s="735">
        <v>-46113</v>
      </c>
      <c r="P72" s="463" t="s">
        <v>1285</v>
      </c>
      <c r="Q72" s="734">
        <v>-3508.3333333333298</v>
      </c>
      <c r="R72" s="734">
        <v>-3508.3333333333298</v>
      </c>
      <c r="S72" s="734">
        <v>-3508.3333333333298</v>
      </c>
      <c r="T72" s="734">
        <v>-3508.3333333333298</v>
      </c>
      <c r="U72" s="734">
        <v>-3508.3333333333298</v>
      </c>
      <c r="V72" s="734">
        <v>-3508.3333333333298</v>
      </c>
      <c r="W72" s="734">
        <v>-3508.3333333333298</v>
      </c>
      <c r="X72" s="734">
        <v>-3508.3333333333298</v>
      </c>
      <c r="Y72" s="734">
        <v>-3508.3333333333298</v>
      </c>
      <c r="Z72" s="734">
        <v>-3508.3333333333298</v>
      </c>
      <c r="AA72" s="734">
        <v>-3508.3333333333298</v>
      </c>
      <c r="AB72" s="734">
        <v>-3508.3333333333298</v>
      </c>
      <c r="AC72" s="735">
        <v>-42100</v>
      </c>
      <c r="AD72" s="734" t="s">
        <v>1285</v>
      </c>
      <c r="AE72" s="734">
        <v>-3508.3333333333298</v>
      </c>
      <c r="AF72" s="734">
        <v>-3508.3333333333298</v>
      </c>
      <c r="AG72" s="734">
        <v>-3508.3333333333298</v>
      </c>
      <c r="AH72" s="734">
        <v>-3508.3333333333298</v>
      </c>
      <c r="AI72" s="734">
        <v>-3508.3333333333298</v>
      </c>
      <c r="AJ72" s="734">
        <v>-3508.3333333333298</v>
      </c>
      <c r="AK72" s="734">
        <v>-3508.3333333333298</v>
      </c>
      <c r="AL72" s="734">
        <v>-3508.3333333333298</v>
      </c>
      <c r="AM72" s="734">
        <v>-3508.3333333333298</v>
      </c>
      <c r="AN72" s="734">
        <v>-3508.3333333333298</v>
      </c>
      <c r="AO72" s="734">
        <v>-3508.3333333333298</v>
      </c>
      <c r="AP72" s="734">
        <v>-3508.3333333333298</v>
      </c>
      <c r="AQ72" s="735">
        <v>-42100</v>
      </c>
      <c r="AR72" s="734"/>
      <c r="AS72" s="734"/>
      <c r="AT72" s="734"/>
      <c r="AU72" s="734"/>
      <c r="AV72" s="734"/>
      <c r="AW72" s="734"/>
      <c r="AX72" s="734"/>
      <c r="AY72" s="734"/>
      <c r="AZ72" s="734"/>
      <c r="BA72" s="734"/>
      <c r="BB72" s="734"/>
      <c r="BC72" s="734"/>
      <c r="BD72" s="734"/>
      <c r="BE72" s="735"/>
      <c r="BF72" s="734"/>
      <c r="BG72" s="734"/>
      <c r="BH72" s="734"/>
      <c r="BI72" s="734"/>
      <c r="BJ72" s="734"/>
      <c r="BK72" s="734"/>
      <c r="BL72" s="734"/>
      <c r="BM72" s="734"/>
      <c r="BN72" s="734"/>
      <c r="BO72" s="734"/>
      <c r="BP72" s="734"/>
      <c r="BQ72" s="734"/>
      <c r="BR72" s="734"/>
      <c r="BS72" s="735"/>
      <c r="BT72" s="734"/>
      <c r="BU72" s="734"/>
      <c r="BV72" s="734"/>
      <c r="BW72" s="734"/>
      <c r="BX72" s="734"/>
      <c r="BY72" s="734"/>
      <c r="BZ72" s="734"/>
      <c r="CA72" s="734"/>
      <c r="CB72" s="734"/>
      <c r="CC72" s="734"/>
      <c r="CD72" s="734"/>
      <c r="CE72" s="734"/>
      <c r="CF72" s="734"/>
      <c r="CG72" s="735"/>
      <c r="CH72" s="734"/>
      <c r="CI72" s="734"/>
      <c r="CJ72" s="734"/>
      <c r="CK72" s="734"/>
      <c r="CL72" s="734"/>
      <c r="CM72" s="734"/>
      <c r="CN72" s="734"/>
      <c r="CO72" s="734"/>
      <c r="CP72" s="734"/>
      <c r="CQ72" s="734"/>
      <c r="CR72" s="734"/>
      <c r="CS72" s="734"/>
      <c r="CT72" s="734"/>
      <c r="CU72" s="735"/>
      <c r="CV72" s="734"/>
      <c r="CW72" s="734"/>
      <c r="CX72" s="734"/>
      <c r="CY72" s="734"/>
      <c r="CZ72" s="734"/>
      <c r="DA72" s="734"/>
      <c r="DB72" s="734"/>
      <c r="DC72" s="734"/>
      <c r="DD72" s="734"/>
      <c r="DE72" s="734"/>
      <c r="DF72" s="734"/>
      <c r="DG72" s="734"/>
      <c r="DH72" s="734"/>
      <c r="DI72" s="735"/>
    </row>
    <row r="73" spans="1:113">
      <c r="A73" s="733"/>
      <c r="B73" s="463" t="s">
        <v>1286</v>
      </c>
      <c r="C73" s="734">
        <v>0</v>
      </c>
      <c r="D73" s="734">
        <v>0</v>
      </c>
      <c r="E73" s="734">
        <v>0</v>
      </c>
      <c r="F73" s="734">
        <v>0</v>
      </c>
      <c r="G73" s="734">
        <v>0</v>
      </c>
      <c r="H73" s="734">
        <v>0</v>
      </c>
      <c r="I73" s="734">
        <v>0</v>
      </c>
      <c r="J73" s="734">
        <v>0</v>
      </c>
      <c r="K73" s="734">
        <v>0</v>
      </c>
      <c r="L73" s="734">
        <v>0</v>
      </c>
      <c r="M73" s="734">
        <v>0</v>
      </c>
      <c r="N73" s="734">
        <v>0</v>
      </c>
      <c r="O73" s="735">
        <v>0</v>
      </c>
      <c r="P73" s="463" t="s">
        <v>1286</v>
      </c>
      <c r="Q73" s="734">
        <v>0</v>
      </c>
      <c r="R73" s="734">
        <v>0</v>
      </c>
      <c r="S73" s="734">
        <v>0</v>
      </c>
      <c r="T73" s="734">
        <v>0</v>
      </c>
      <c r="U73" s="734">
        <v>0</v>
      </c>
      <c r="V73" s="734">
        <v>0</v>
      </c>
      <c r="W73" s="734">
        <v>0</v>
      </c>
      <c r="X73" s="734">
        <v>0</v>
      </c>
      <c r="Y73" s="734">
        <v>0</v>
      </c>
      <c r="Z73" s="734">
        <v>0</v>
      </c>
      <c r="AA73" s="734">
        <v>0</v>
      </c>
      <c r="AB73" s="734">
        <v>0</v>
      </c>
      <c r="AC73" s="735">
        <v>0</v>
      </c>
      <c r="AD73" s="734" t="s">
        <v>1286</v>
      </c>
      <c r="AE73" s="734">
        <v>0</v>
      </c>
      <c r="AF73" s="734">
        <v>0</v>
      </c>
      <c r="AG73" s="734">
        <v>0</v>
      </c>
      <c r="AH73" s="734">
        <v>0</v>
      </c>
      <c r="AI73" s="734">
        <v>0</v>
      </c>
      <c r="AJ73" s="734">
        <v>0</v>
      </c>
      <c r="AK73" s="734">
        <v>0</v>
      </c>
      <c r="AL73" s="734">
        <v>0</v>
      </c>
      <c r="AM73" s="734">
        <v>0</v>
      </c>
      <c r="AN73" s="734">
        <v>0</v>
      </c>
      <c r="AO73" s="734">
        <v>0</v>
      </c>
      <c r="AP73" s="734">
        <v>0</v>
      </c>
      <c r="AQ73" s="735">
        <v>0</v>
      </c>
      <c r="AR73" s="734"/>
      <c r="AS73" s="734"/>
      <c r="AT73" s="734"/>
      <c r="AU73" s="734"/>
      <c r="AV73" s="734"/>
      <c r="AW73" s="734"/>
      <c r="AX73" s="734"/>
      <c r="AY73" s="734"/>
      <c r="AZ73" s="734"/>
      <c r="BA73" s="734"/>
      <c r="BB73" s="734"/>
      <c r="BC73" s="734"/>
      <c r="BD73" s="734"/>
      <c r="BE73" s="735"/>
      <c r="BF73" s="734"/>
      <c r="BG73" s="734"/>
      <c r="BH73" s="734"/>
      <c r="BI73" s="734"/>
      <c r="BJ73" s="734"/>
      <c r="BK73" s="734"/>
      <c r="BL73" s="734"/>
      <c r="BM73" s="734"/>
      <c r="BN73" s="734"/>
      <c r="BO73" s="734"/>
      <c r="BP73" s="734"/>
      <c r="BQ73" s="734"/>
      <c r="BR73" s="734"/>
      <c r="BS73" s="735"/>
      <c r="BT73" s="734"/>
      <c r="BU73" s="734"/>
      <c r="BV73" s="734"/>
      <c r="BW73" s="734"/>
      <c r="BX73" s="734"/>
      <c r="BY73" s="734"/>
      <c r="BZ73" s="734"/>
      <c r="CA73" s="734"/>
      <c r="CB73" s="734"/>
      <c r="CC73" s="734"/>
      <c r="CD73" s="734"/>
      <c r="CE73" s="734"/>
      <c r="CF73" s="734"/>
      <c r="CG73" s="735"/>
      <c r="CH73" s="734"/>
      <c r="CI73" s="734"/>
      <c r="CJ73" s="734"/>
      <c r="CK73" s="734"/>
      <c r="CL73" s="734"/>
      <c r="CM73" s="734"/>
      <c r="CN73" s="734"/>
      <c r="CO73" s="734"/>
      <c r="CP73" s="734"/>
      <c r="CQ73" s="734"/>
      <c r="CR73" s="734"/>
      <c r="CS73" s="734"/>
      <c r="CT73" s="734"/>
      <c r="CU73" s="735"/>
      <c r="CV73" s="734"/>
      <c r="CW73" s="734"/>
      <c r="CX73" s="734"/>
      <c r="CY73" s="734"/>
      <c r="CZ73" s="734"/>
      <c r="DA73" s="734"/>
      <c r="DB73" s="734"/>
      <c r="DC73" s="734"/>
      <c r="DD73" s="734"/>
      <c r="DE73" s="734"/>
      <c r="DF73" s="734"/>
      <c r="DG73" s="734"/>
      <c r="DH73" s="734"/>
      <c r="DI73" s="735"/>
    </row>
    <row r="74" spans="1:113">
      <c r="A74" s="733"/>
      <c r="B74" s="463" t="s">
        <v>1287</v>
      </c>
      <c r="C74" s="734">
        <v>0</v>
      </c>
      <c r="D74" s="734">
        <v>0</v>
      </c>
      <c r="E74" s="734">
        <v>0</v>
      </c>
      <c r="F74" s="734">
        <v>0</v>
      </c>
      <c r="G74" s="734">
        <v>0</v>
      </c>
      <c r="H74" s="734">
        <v>0</v>
      </c>
      <c r="I74" s="734">
        <v>0</v>
      </c>
      <c r="J74" s="734">
        <v>0</v>
      </c>
      <c r="K74" s="734">
        <v>0</v>
      </c>
      <c r="L74" s="734">
        <v>0</v>
      </c>
      <c r="M74" s="734">
        <v>0</v>
      </c>
      <c r="N74" s="734">
        <v>0</v>
      </c>
      <c r="O74" s="735">
        <v>0</v>
      </c>
      <c r="P74" s="463" t="s">
        <v>1287</v>
      </c>
      <c r="Q74" s="734">
        <v>0</v>
      </c>
      <c r="R74" s="734">
        <v>0</v>
      </c>
      <c r="S74" s="734">
        <v>0</v>
      </c>
      <c r="T74" s="734">
        <v>0</v>
      </c>
      <c r="U74" s="734">
        <v>0</v>
      </c>
      <c r="V74" s="734">
        <v>0</v>
      </c>
      <c r="W74" s="734">
        <v>0</v>
      </c>
      <c r="X74" s="734">
        <v>0</v>
      </c>
      <c r="Y74" s="734">
        <v>0</v>
      </c>
      <c r="Z74" s="734">
        <v>0</v>
      </c>
      <c r="AA74" s="734">
        <v>0</v>
      </c>
      <c r="AB74" s="734">
        <v>0</v>
      </c>
      <c r="AC74" s="735">
        <v>0</v>
      </c>
      <c r="AD74" s="734" t="s">
        <v>1287</v>
      </c>
      <c r="AE74" s="734">
        <v>0</v>
      </c>
      <c r="AF74" s="734">
        <v>0</v>
      </c>
      <c r="AG74" s="734">
        <v>0</v>
      </c>
      <c r="AH74" s="734">
        <v>0</v>
      </c>
      <c r="AI74" s="734">
        <v>0</v>
      </c>
      <c r="AJ74" s="734">
        <v>0</v>
      </c>
      <c r="AK74" s="734">
        <v>0</v>
      </c>
      <c r="AL74" s="734">
        <v>0</v>
      </c>
      <c r="AM74" s="734">
        <v>0</v>
      </c>
      <c r="AN74" s="734">
        <v>0</v>
      </c>
      <c r="AO74" s="734">
        <v>0</v>
      </c>
      <c r="AP74" s="734">
        <v>0</v>
      </c>
      <c r="AQ74" s="735">
        <v>0</v>
      </c>
      <c r="AR74" s="734"/>
      <c r="AS74" s="734"/>
      <c r="AT74" s="734"/>
      <c r="AU74" s="734"/>
      <c r="AV74" s="734"/>
      <c r="AW74" s="734"/>
      <c r="AX74" s="734"/>
      <c r="AY74" s="734"/>
      <c r="AZ74" s="734"/>
      <c r="BA74" s="734"/>
      <c r="BB74" s="734"/>
      <c r="BC74" s="734"/>
      <c r="BD74" s="734"/>
      <c r="BE74" s="735"/>
      <c r="BF74" s="734"/>
      <c r="BG74" s="734"/>
      <c r="BH74" s="734"/>
      <c r="BI74" s="734"/>
      <c r="BJ74" s="734"/>
      <c r="BK74" s="734"/>
      <c r="BL74" s="734"/>
      <c r="BM74" s="734"/>
      <c r="BN74" s="734"/>
      <c r="BO74" s="734"/>
      <c r="BP74" s="734"/>
      <c r="BQ74" s="734"/>
      <c r="BR74" s="734"/>
      <c r="BS74" s="735"/>
      <c r="BT74" s="734"/>
      <c r="BU74" s="734"/>
      <c r="BV74" s="734"/>
      <c r="BW74" s="734"/>
      <c r="BX74" s="734"/>
      <c r="BY74" s="734"/>
      <c r="BZ74" s="734"/>
      <c r="CA74" s="734"/>
      <c r="CB74" s="734"/>
      <c r="CC74" s="734"/>
      <c r="CD74" s="734"/>
      <c r="CE74" s="734"/>
      <c r="CF74" s="734"/>
      <c r="CG74" s="735"/>
      <c r="CH74" s="734"/>
      <c r="CI74" s="734"/>
      <c r="CJ74" s="734"/>
      <c r="CK74" s="734"/>
      <c r="CL74" s="734"/>
      <c r="CM74" s="734"/>
      <c r="CN74" s="734"/>
      <c r="CO74" s="734"/>
      <c r="CP74" s="734"/>
      <c r="CQ74" s="734"/>
      <c r="CR74" s="734"/>
      <c r="CS74" s="734"/>
      <c r="CT74" s="734"/>
      <c r="CU74" s="735"/>
      <c r="CV74" s="734"/>
      <c r="CW74" s="734"/>
      <c r="CX74" s="734"/>
      <c r="CY74" s="734"/>
      <c r="CZ74" s="734"/>
      <c r="DA74" s="734"/>
      <c r="DB74" s="734"/>
      <c r="DC74" s="734"/>
      <c r="DD74" s="734"/>
      <c r="DE74" s="734"/>
      <c r="DF74" s="734"/>
      <c r="DG74" s="734"/>
      <c r="DH74" s="734"/>
      <c r="DI74" s="735"/>
    </row>
    <row r="75" spans="1:113">
      <c r="A75" s="733"/>
      <c r="B75" s="739" t="s">
        <v>769</v>
      </c>
      <c r="C75" s="740">
        <v>0</v>
      </c>
      <c r="D75" s="740">
        <v>0</v>
      </c>
      <c r="E75" s="740">
        <v>0</v>
      </c>
      <c r="F75" s="740">
        <v>0</v>
      </c>
      <c r="G75" s="740">
        <v>0</v>
      </c>
      <c r="H75" s="740">
        <v>0</v>
      </c>
      <c r="I75" s="740">
        <v>0</v>
      </c>
      <c r="J75" s="740">
        <v>0</v>
      </c>
      <c r="K75" s="740">
        <v>0</v>
      </c>
      <c r="L75" s="740">
        <v>0</v>
      </c>
      <c r="M75" s="740">
        <v>0</v>
      </c>
      <c r="N75" s="740">
        <v>0</v>
      </c>
      <c r="O75" s="741">
        <v>0</v>
      </c>
      <c r="P75" s="739" t="s">
        <v>769</v>
      </c>
      <c r="Q75" s="740">
        <v>0</v>
      </c>
      <c r="R75" s="740">
        <v>0</v>
      </c>
      <c r="S75" s="740">
        <v>0</v>
      </c>
      <c r="T75" s="740">
        <v>0</v>
      </c>
      <c r="U75" s="740">
        <v>0</v>
      </c>
      <c r="V75" s="740">
        <v>0</v>
      </c>
      <c r="W75" s="740">
        <v>0</v>
      </c>
      <c r="X75" s="740">
        <v>0</v>
      </c>
      <c r="Y75" s="740">
        <v>0</v>
      </c>
      <c r="Z75" s="740">
        <v>0</v>
      </c>
      <c r="AA75" s="740">
        <v>0</v>
      </c>
      <c r="AB75" s="740">
        <v>0</v>
      </c>
      <c r="AC75" s="741">
        <v>0</v>
      </c>
      <c r="AD75" s="740" t="s">
        <v>769</v>
      </c>
      <c r="AE75" s="740">
        <v>0</v>
      </c>
      <c r="AF75" s="740">
        <v>0</v>
      </c>
      <c r="AG75" s="740">
        <v>0</v>
      </c>
      <c r="AH75" s="740">
        <v>0</v>
      </c>
      <c r="AI75" s="740">
        <v>0</v>
      </c>
      <c r="AJ75" s="740">
        <v>0</v>
      </c>
      <c r="AK75" s="740">
        <v>0</v>
      </c>
      <c r="AL75" s="740">
        <v>0</v>
      </c>
      <c r="AM75" s="740">
        <v>0</v>
      </c>
      <c r="AN75" s="740">
        <v>0</v>
      </c>
      <c r="AO75" s="740">
        <v>0</v>
      </c>
      <c r="AP75" s="740">
        <v>0</v>
      </c>
      <c r="AQ75" s="741">
        <v>0</v>
      </c>
      <c r="AR75" s="740"/>
      <c r="AS75" s="740"/>
      <c r="AT75" s="740"/>
      <c r="AU75" s="740"/>
      <c r="AV75" s="740"/>
      <c r="AW75" s="740"/>
      <c r="AX75" s="740"/>
      <c r="AY75" s="740"/>
      <c r="AZ75" s="740"/>
      <c r="BA75" s="740"/>
      <c r="BB75" s="740"/>
      <c r="BC75" s="740"/>
      <c r="BD75" s="740"/>
      <c r="BE75" s="741"/>
      <c r="BF75" s="740"/>
      <c r="BG75" s="740"/>
      <c r="BH75" s="740"/>
      <c r="BI75" s="740"/>
      <c r="BJ75" s="740"/>
      <c r="BK75" s="740"/>
      <c r="BL75" s="740"/>
      <c r="BM75" s="740"/>
      <c r="BN75" s="740"/>
      <c r="BO75" s="740"/>
      <c r="BP75" s="740"/>
      <c r="BQ75" s="740"/>
      <c r="BR75" s="740"/>
      <c r="BS75" s="741"/>
      <c r="BT75" s="740"/>
      <c r="BU75" s="740"/>
      <c r="BV75" s="740"/>
      <c r="BW75" s="740"/>
      <c r="BX75" s="740"/>
      <c r="BY75" s="740"/>
      <c r="BZ75" s="740"/>
      <c r="CA75" s="740"/>
      <c r="CB75" s="740"/>
      <c r="CC75" s="740"/>
      <c r="CD75" s="740"/>
      <c r="CE75" s="740"/>
      <c r="CF75" s="740"/>
      <c r="CG75" s="741"/>
      <c r="CH75" s="740"/>
      <c r="CI75" s="740"/>
      <c r="CJ75" s="740"/>
      <c r="CK75" s="740"/>
      <c r="CL75" s="740"/>
      <c r="CM75" s="740"/>
      <c r="CN75" s="740"/>
      <c r="CO75" s="740"/>
      <c r="CP75" s="740"/>
      <c r="CQ75" s="740"/>
      <c r="CR75" s="740"/>
      <c r="CS75" s="740"/>
      <c r="CT75" s="740"/>
      <c r="CU75" s="741"/>
      <c r="CV75" s="740"/>
      <c r="CW75" s="740"/>
      <c r="CX75" s="740"/>
      <c r="CY75" s="740"/>
      <c r="CZ75" s="740"/>
      <c r="DA75" s="740"/>
      <c r="DB75" s="740"/>
      <c r="DC75" s="740"/>
      <c r="DD75" s="740"/>
      <c r="DE75" s="740"/>
      <c r="DF75" s="740"/>
      <c r="DG75" s="740"/>
      <c r="DH75" s="740"/>
      <c r="DI75" s="741"/>
    </row>
    <row r="76" spans="1:113">
      <c r="A76" s="733" t="s">
        <v>1288</v>
      </c>
      <c r="B76" s="315" t="s">
        <v>744</v>
      </c>
      <c r="C76" s="742">
        <v>40086.301655251104</v>
      </c>
      <c r="D76" s="742">
        <v>-4420.6788918398697</v>
      </c>
      <c r="E76" s="742">
        <v>-20761.253849315101</v>
      </c>
      <c r="F76" s="742">
        <v>-22505.374984018301</v>
      </c>
      <c r="G76" s="742">
        <v>28248.175055936099</v>
      </c>
      <c r="H76" s="742">
        <v>107741.997349315</v>
      </c>
      <c r="I76" s="742">
        <v>-11328.693629041099</v>
      </c>
      <c r="J76" s="742">
        <v>19795.8689776256</v>
      </c>
      <c r="K76" s="742">
        <v>-34198.221586073101</v>
      </c>
      <c r="L76" s="742">
        <v>23795.8689776256</v>
      </c>
      <c r="M76" s="742">
        <v>11242.8924139269</v>
      </c>
      <c r="N76" s="742">
        <v>34070.247431324198</v>
      </c>
      <c r="O76" s="743">
        <v>171767.12892071699</v>
      </c>
      <c r="P76" s="315" t="s">
        <v>744</v>
      </c>
      <c r="Q76" s="742">
        <v>75635.898636685</v>
      </c>
      <c r="R76" s="742">
        <v>67182.467015041097</v>
      </c>
      <c r="S76" s="742">
        <v>13522.8424107397</v>
      </c>
      <c r="T76" s="742">
        <v>71644.094959657596</v>
      </c>
      <c r="U76" s="742">
        <v>67634.446289369895</v>
      </c>
      <c r="V76" s="742">
        <v>-3072.44493967579</v>
      </c>
      <c r="W76" s="742">
        <v>-4112.4636829095698</v>
      </c>
      <c r="X76" s="742">
        <v>37559.689603437502</v>
      </c>
      <c r="Y76" s="742">
        <v>37572.729833322897</v>
      </c>
      <c r="Z76" s="742">
        <v>37559.689603437502</v>
      </c>
      <c r="AA76" s="742">
        <v>-311.50984449553198</v>
      </c>
      <c r="AB76" s="742">
        <v>42632.068259327898</v>
      </c>
      <c r="AC76" s="743">
        <v>443447.50814393797</v>
      </c>
      <c r="AD76" s="742" t="s">
        <v>744</v>
      </c>
      <c r="AE76" s="742">
        <v>79386.597345241098</v>
      </c>
      <c r="AF76" s="742">
        <v>74758.218165299695</v>
      </c>
      <c r="AG76" s="742">
        <v>20169.2950978439</v>
      </c>
      <c r="AH76" s="742">
        <v>78187.693503804694</v>
      </c>
      <c r="AI76" s="742">
        <v>-4059.43581177649</v>
      </c>
      <c r="AJ76" s="742">
        <v>53747.009147010998</v>
      </c>
      <c r="AK76" s="742">
        <v>-4215.5875534794604</v>
      </c>
      <c r="AL76" s="742">
        <v>53571.040483940698</v>
      </c>
      <c r="AM76" s="742">
        <v>53596.062463364899</v>
      </c>
      <c r="AN76" s="742">
        <v>53571.040483940698</v>
      </c>
      <c r="AO76" s="742">
        <v>-4247.91126580119</v>
      </c>
      <c r="AP76" s="742">
        <v>57216.7882153112</v>
      </c>
      <c r="AQ76" s="743">
        <v>511680.81027470098</v>
      </c>
      <c r="AR76" s="742"/>
      <c r="AS76" s="742"/>
      <c r="AT76" s="742"/>
      <c r="AU76" s="742"/>
      <c r="AV76" s="742"/>
      <c r="AW76" s="742"/>
      <c r="AX76" s="742"/>
      <c r="AY76" s="742"/>
      <c r="AZ76" s="742"/>
      <c r="BA76" s="742"/>
      <c r="BB76" s="742"/>
      <c r="BC76" s="742"/>
      <c r="BD76" s="742"/>
      <c r="BE76" s="743"/>
      <c r="BF76" s="742"/>
      <c r="BG76" s="742"/>
      <c r="BH76" s="742"/>
      <c r="BI76" s="742"/>
      <c r="BJ76" s="742"/>
      <c r="BK76" s="742"/>
      <c r="BL76" s="742"/>
      <c r="BM76" s="742"/>
      <c r="BN76" s="742"/>
      <c r="BO76" s="742"/>
      <c r="BP76" s="742"/>
      <c r="BQ76" s="742"/>
      <c r="BR76" s="742"/>
      <c r="BS76" s="743"/>
      <c r="BT76" s="742"/>
      <c r="BU76" s="742"/>
      <c r="BV76" s="742"/>
      <c r="BW76" s="742"/>
      <c r="BX76" s="742"/>
      <c r="BY76" s="742"/>
      <c r="BZ76" s="742"/>
      <c r="CA76" s="742"/>
      <c r="CB76" s="742"/>
      <c r="CC76" s="742"/>
      <c r="CD76" s="742"/>
      <c r="CE76" s="742"/>
      <c r="CF76" s="742"/>
      <c r="CG76" s="743"/>
      <c r="CH76" s="742"/>
      <c r="CI76" s="742"/>
      <c r="CJ76" s="742"/>
      <c r="CK76" s="742"/>
      <c r="CL76" s="742"/>
      <c r="CM76" s="742"/>
      <c r="CN76" s="742"/>
      <c r="CO76" s="742"/>
      <c r="CP76" s="742"/>
      <c r="CQ76" s="742"/>
      <c r="CR76" s="742"/>
      <c r="CS76" s="742"/>
      <c r="CT76" s="742"/>
      <c r="CU76" s="743"/>
      <c r="CV76" s="742"/>
      <c r="CW76" s="742"/>
      <c r="CX76" s="742"/>
      <c r="CY76" s="742"/>
      <c r="CZ76" s="742"/>
      <c r="DA76" s="742"/>
      <c r="DB76" s="742"/>
      <c r="DC76" s="742"/>
      <c r="DD76" s="742"/>
      <c r="DE76" s="742"/>
      <c r="DF76" s="742"/>
      <c r="DG76" s="742"/>
      <c r="DH76" s="742"/>
      <c r="DI76" s="743"/>
    </row>
    <row r="77" spans="1:113">
      <c r="A77" s="733"/>
      <c r="B77" s="751"/>
      <c r="C77" s="752"/>
      <c r="D77" s="752"/>
      <c r="E77" s="752"/>
      <c r="F77" s="752"/>
      <c r="G77" s="752"/>
      <c r="H77" s="752"/>
      <c r="I77" s="752"/>
      <c r="J77" s="752"/>
      <c r="K77" s="752"/>
      <c r="L77" s="752"/>
      <c r="M77" s="752"/>
      <c r="N77" s="752"/>
      <c r="O77" s="753"/>
      <c r="P77" s="751"/>
      <c r="Q77" s="752"/>
      <c r="R77" s="752"/>
      <c r="S77" s="752"/>
      <c r="T77" s="752"/>
      <c r="U77" s="752"/>
      <c r="V77" s="752"/>
      <c r="W77" s="752"/>
      <c r="X77" s="752"/>
      <c r="Y77" s="752"/>
      <c r="Z77" s="752"/>
      <c r="AA77" s="752"/>
      <c r="AB77" s="752"/>
      <c r="AC77" s="753"/>
      <c r="AD77" s="752"/>
      <c r="AE77" s="752"/>
      <c r="AF77" s="752"/>
      <c r="AG77" s="752"/>
      <c r="AH77" s="752"/>
      <c r="AI77" s="752"/>
      <c r="AJ77" s="752"/>
      <c r="AK77" s="752"/>
      <c r="AL77" s="752"/>
      <c r="AM77" s="752"/>
      <c r="AN77" s="752"/>
      <c r="AO77" s="752"/>
      <c r="AP77" s="752"/>
      <c r="AQ77" s="753"/>
      <c r="AR77" s="752"/>
      <c r="AS77" s="752"/>
      <c r="AT77" s="752"/>
      <c r="AU77" s="752"/>
      <c r="AV77" s="752"/>
      <c r="AW77" s="752"/>
      <c r="AX77" s="752"/>
      <c r="AY77" s="752"/>
      <c r="AZ77" s="752"/>
      <c r="BA77" s="752"/>
      <c r="BB77" s="752"/>
      <c r="BC77" s="752"/>
      <c r="BD77" s="752"/>
      <c r="BE77" s="753"/>
      <c r="BF77" s="752"/>
      <c r="BG77" s="752"/>
      <c r="BH77" s="752"/>
      <c r="BI77" s="752"/>
      <c r="BJ77" s="752"/>
      <c r="BK77" s="752"/>
      <c r="BL77" s="752"/>
      <c r="BM77" s="752"/>
      <c r="BN77" s="752"/>
      <c r="BO77" s="752"/>
      <c r="BP77" s="752"/>
      <c r="BQ77" s="752"/>
      <c r="BR77" s="752"/>
      <c r="BS77" s="753"/>
      <c r="BT77" s="752"/>
      <c r="BU77" s="752"/>
      <c r="BV77" s="752"/>
      <c r="BW77" s="752"/>
      <c r="BX77" s="752"/>
      <c r="BY77" s="752"/>
      <c r="BZ77" s="752"/>
      <c r="CA77" s="752"/>
      <c r="CB77" s="752"/>
      <c r="CC77" s="752"/>
      <c r="CD77" s="752"/>
      <c r="CE77" s="752"/>
      <c r="CF77" s="752"/>
      <c r="CG77" s="753"/>
      <c r="CH77" s="752"/>
      <c r="CI77" s="752"/>
      <c r="CJ77" s="752"/>
      <c r="CK77" s="752"/>
      <c r="CL77" s="752"/>
      <c r="CM77" s="752"/>
      <c r="CN77" s="752"/>
      <c r="CO77" s="752"/>
      <c r="CP77" s="752"/>
      <c r="CQ77" s="752"/>
      <c r="CR77" s="752"/>
      <c r="CS77" s="752"/>
      <c r="CT77" s="752"/>
      <c r="CU77" s="753"/>
      <c r="CV77" s="752"/>
      <c r="CW77" s="752"/>
      <c r="CX77" s="752"/>
      <c r="CY77" s="752"/>
      <c r="CZ77" s="752"/>
      <c r="DA77" s="752"/>
      <c r="DB77" s="752"/>
      <c r="DC77" s="752"/>
      <c r="DD77" s="752"/>
      <c r="DE77" s="752"/>
      <c r="DF77" s="752"/>
      <c r="DG77" s="752"/>
      <c r="DH77" s="752"/>
      <c r="DI77" s="753"/>
    </row>
    <row r="78" spans="1:113">
      <c r="A78" s="733" t="s">
        <v>1289</v>
      </c>
      <c r="B78" s="315" t="s">
        <v>1290</v>
      </c>
      <c r="C78" s="742">
        <v>0</v>
      </c>
      <c r="D78" s="742">
        <v>0</v>
      </c>
      <c r="E78" s="742">
        <v>0</v>
      </c>
      <c r="F78" s="742">
        <v>0</v>
      </c>
      <c r="G78" s="742">
        <v>0</v>
      </c>
      <c r="H78" s="742">
        <v>0</v>
      </c>
      <c r="I78" s="742">
        <v>0</v>
      </c>
      <c r="J78" s="742">
        <v>0</v>
      </c>
      <c r="K78" s="742">
        <v>0</v>
      </c>
      <c r="L78" s="742">
        <v>0</v>
      </c>
      <c r="M78" s="742">
        <v>0</v>
      </c>
      <c r="N78" s="742">
        <v>0</v>
      </c>
      <c r="O78" s="743">
        <v>0</v>
      </c>
      <c r="P78" s="315" t="s">
        <v>1290</v>
      </c>
      <c r="Q78" s="742">
        <v>0</v>
      </c>
      <c r="R78" s="742">
        <v>0</v>
      </c>
      <c r="S78" s="742">
        <v>0</v>
      </c>
      <c r="T78" s="742">
        <v>0</v>
      </c>
      <c r="U78" s="742">
        <v>0</v>
      </c>
      <c r="V78" s="742">
        <v>0</v>
      </c>
      <c r="W78" s="742">
        <v>0</v>
      </c>
      <c r="X78" s="742">
        <v>0</v>
      </c>
      <c r="Y78" s="742">
        <v>0</v>
      </c>
      <c r="Z78" s="742">
        <v>0</v>
      </c>
      <c r="AA78" s="742">
        <v>0</v>
      </c>
      <c r="AB78" s="742">
        <v>0</v>
      </c>
      <c r="AC78" s="743">
        <v>0</v>
      </c>
      <c r="AD78" s="742" t="s">
        <v>1290</v>
      </c>
      <c r="AE78" s="742">
        <v>0</v>
      </c>
      <c r="AF78" s="742">
        <v>0</v>
      </c>
      <c r="AG78" s="742">
        <v>0</v>
      </c>
      <c r="AH78" s="742">
        <v>0</v>
      </c>
      <c r="AI78" s="742">
        <v>0</v>
      </c>
      <c r="AJ78" s="742">
        <v>0</v>
      </c>
      <c r="AK78" s="742">
        <v>0</v>
      </c>
      <c r="AL78" s="742">
        <v>0</v>
      </c>
      <c r="AM78" s="742">
        <v>0</v>
      </c>
      <c r="AN78" s="742">
        <v>0</v>
      </c>
      <c r="AO78" s="742">
        <v>0</v>
      </c>
      <c r="AP78" s="742">
        <v>0</v>
      </c>
      <c r="AQ78" s="743">
        <v>0</v>
      </c>
      <c r="AR78" s="742"/>
      <c r="AS78" s="742"/>
      <c r="AT78" s="742"/>
      <c r="AU78" s="742"/>
      <c r="AV78" s="742"/>
      <c r="AW78" s="742"/>
      <c r="AX78" s="742"/>
      <c r="AY78" s="742"/>
      <c r="AZ78" s="742"/>
      <c r="BA78" s="742"/>
      <c r="BB78" s="742"/>
      <c r="BC78" s="742"/>
      <c r="BD78" s="742"/>
      <c r="BE78" s="743"/>
      <c r="BF78" s="742"/>
      <c r="BG78" s="742"/>
      <c r="BH78" s="742"/>
      <c r="BI78" s="742"/>
      <c r="BJ78" s="742"/>
      <c r="BK78" s="742"/>
      <c r="BL78" s="742"/>
      <c r="BM78" s="742"/>
      <c r="BN78" s="742"/>
      <c r="BO78" s="742"/>
      <c r="BP78" s="742"/>
      <c r="BQ78" s="742"/>
      <c r="BR78" s="742"/>
      <c r="BS78" s="743"/>
      <c r="BT78" s="742"/>
      <c r="BU78" s="742"/>
      <c r="BV78" s="742"/>
      <c r="BW78" s="742"/>
      <c r="BX78" s="742"/>
      <c r="BY78" s="742"/>
      <c r="BZ78" s="742"/>
      <c r="CA78" s="742"/>
      <c r="CB78" s="742"/>
      <c r="CC78" s="742"/>
      <c r="CD78" s="742"/>
      <c r="CE78" s="742"/>
      <c r="CF78" s="742"/>
      <c r="CG78" s="743"/>
      <c r="CH78" s="742"/>
      <c r="CI78" s="742"/>
      <c r="CJ78" s="742"/>
      <c r="CK78" s="742"/>
      <c r="CL78" s="742"/>
      <c r="CM78" s="742"/>
      <c r="CN78" s="742"/>
      <c r="CO78" s="742"/>
      <c r="CP78" s="742"/>
      <c r="CQ78" s="742"/>
      <c r="CR78" s="742"/>
      <c r="CS78" s="742"/>
      <c r="CT78" s="742"/>
      <c r="CU78" s="743"/>
      <c r="CV78" s="742"/>
      <c r="CW78" s="742"/>
      <c r="CX78" s="742"/>
      <c r="CY78" s="742"/>
      <c r="CZ78" s="742"/>
      <c r="DA78" s="742"/>
      <c r="DB78" s="742"/>
      <c r="DC78" s="742"/>
      <c r="DD78" s="742"/>
      <c r="DE78" s="742"/>
      <c r="DF78" s="742"/>
      <c r="DG78" s="742"/>
      <c r="DH78" s="742"/>
      <c r="DI78" s="743"/>
    </row>
    <row r="79" spans="1:113">
      <c r="A79" s="733"/>
      <c r="B79" s="751"/>
      <c r="C79" s="752"/>
      <c r="D79" s="752"/>
      <c r="E79" s="752"/>
      <c r="F79" s="752"/>
      <c r="G79" s="752"/>
      <c r="H79" s="752"/>
      <c r="I79" s="752"/>
      <c r="J79" s="752"/>
      <c r="K79" s="752"/>
      <c r="L79" s="752"/>
      <c r="M79" s="752"/>
      <c r="N79" s="752"/>
      <c r="O79" s="753"/>
      <c r="P79" s="751"/>
      <c r="Q79" s="752"/>
      <c r="R79" s="752"/>
      <c r="S79" s="752"/>
      <c r="T79" s="752"/>
      <c r="U79" s="752"/>
      <c r="V79" s="752"/>
      <c r="W79" s="752"/>
      <c r="X79" s="752"/>
      <c r="Y79" s="752"/>
      <c r="Z79" s="752"/>
      <c r="AA79" s="752"/>
      <c r="AB79" s="752"/>
      <c r="AC79" s="753"/>
      <c r="AD79" s="752"/>
      <c r="AE79" s="752"/>
      <c r="AF79" s="752"/>
      <c r="AG79" s="752"/>
      <c r="AH79" s="752"/>
      <c r="AI79" s="752"/>
      <c r="AJ79" s="752"/>
      <c r="AK79" s="752"/>
      <c r="AL79" s="752"/>
      <c r="AM79" s="752"/>
      <c r="AN79" s="752"/>
      <c r="AO79" s="752"/>
      <c r="AP79" s="752"/>
      <c r="AQ79" s="753"/>
      <c r="AR79" s="752"/>
      <c r="AS79" s="752"/>
      <c r="AT79" s="752"/>
      <c r="AU79" s="752"/>
      <c r="AV79" s="752"/>
      <c r="AW79" s="752"/>
      <c r="AX79" s="752"/>
      <c r="AY79" s="752"/>
      <c r="AZ79" s="752"/>
      <c r="BA79" s="752"/>
      <c r="BB79" s="752"/>
      <c r="BC79" s="752"/>
      <c r="BD79" s="752"/>
      <c r="BE79" s="753"/>
      <c r="BF79" s="752"/>
      <c r="BG79" s="752"/>
      <c r="BH79" s="752"/>
      <c r="BI79" s="752"/>
      <c r="BJ79" s="752"/>
      <c r="BK79" s="752"/>
      <c r="BL79" s="752"/>
      <c r="BM79" s="752"/>
      <c r="BN79" s="752"/>
      <c r="BO79" s="752"/>
      <c r="BP79" s="752"/>
      <c r="BQ79" s="752"/>
      <c r="BR79" s="752"/>
      <c r="BS79" s="753"/>
      <c r="BT79" s="752"/>
      <c r="BU79" s="752"/>
      <c r="BV79" s="752"/>
      <c r="BW79" s="752"/>
      <c r="BX79" s="752"/>
      <c r="BY79" s="752"/>
      <c r="BZ79" s="752"/>
      <c r="CA79" s="752"/>
      <c r="CB79" s="752"/>
      <c r="CC79" s="752"/>
      <c r="CD79" s="752"/>
      <c r="CE79" s="752"/>
      <c r="CF79" s="752"/>
      <c r="CG79" s="753"/>
      <c r="CH79" s="752"/>
      <c r="CI79" s="752"/>
      <c r="CJ79" s="752"/>
      <c r="CK79" s="752"/>
      <c r="CL79" s="752"/>
      <c r="CM79" s="752"/>
      <c r="CN79" s="752"/>
      <c r="CO79" s="752"/>
      <c r="CP79" s="752"/>
      <c r="CQ79" s="752"/>
      <c r="CR79" s="752"/>
      <c r="CS79" s="752"/>
      <c r="CT79" s="752"/>
      <c r="CU79" s="753"/>
      <c r="CV79" s="752"/>
      <c r="CW79" s="752"/>
      <c r="CX79" s="752"/>
      <c r="CY79" s="752"/>
      <c r="CZ79" s="752"/>
      <c r="DA79" s="752"/>
      <c r="DB79" s="752"/>
      <c r="DC79" s="752"/>
      <c r="DD79" s="752"/>
      <c r="DE79" s="752"/>
      <c r="DF79" s="752"/>
      <c r="DG79" s="752"/>
      <c r="DH79" s="752"/>
      <c r="DI79" s="753"/>
    </row>
    <row r="80" spans="1:113">
      <c r="A80" s="733" t="s">
        <v>1291</v>
      </c>
      <c r="B80" s="315" t="s">
        <v>746</v>
      </c>
      <c r="C80" s="742">
        <v>40086.301655251104</v>
      </c>
      <c r="D80" s="742">
        <v>-4420.6788918398697</v>
      </c>
      <c r="E80" s="742">
        <v>-20761.253849315101</v>
      </c>
      <c r="F80" s="742">
        <v>-22505.374984018301</v>
      </c>
      <c r="G80" s="742">
        <v>28248.175055936099</v>
      </c>
      <c r="H80" s="742">
        <v>107741.997349315</v>
      </c>
      <c r="I80" s="742">
        <v>-11328.693629041099</v>
      </c>
      <c r="J80" s="742">
        <v>19795.8689776256</v>
      </c>
      <c r="K80" s="742">
        <v>-34198.221586073101</v>
      </c>
      <c r="L80" s="742">
        <v>23795.8689776256</v>
      </c>
      <c r="M80" s="742">
        <v>11242.8924139269</v>
      </c>
      <c r="N80" s="742">
        <v>34070.247431324198</v>
      </c>
      <c r="O80" s="743">
        <v>171767.12892071699</v>
      </c>
      <c r="P80" s="315" t="s">
        <v>746</v>
      </c>
      <c r="Q80" s="742">
        <v>75635.898636685</v>
      </c>
      <c r="R80" s="742">
        <v>67182.467015041097</v>
      </c>
      <c r="S80" s="742">
        <v>13522.8424107397</v>
      </c>
      <c r="T80" s="742">
        <v>71644.094959657596</v>
      </c>
      <c r="U80" s="742">
        <v>67634.446289369895</v>
      </c>
      <c r="V80" s="742">
        <v>-3072.44493967579</v>
      </c>
      <c r="W80" s="742">
        <v>-4112.4636829095698</v>
      </c>
      <c r="X80" s="742">
        <v>37559.689603437502</v>
      </c>
      <c r="Y80" s="742">
        <v>37572.729833322897</v>
      </c>
      <c r="Z80" s="742">
        <v>37559.689603437502</v>
      </c>
      <c r="AA80" s="742">
        <v>-311.50984449553198</v>
      </c>
      <c r="AB80" s="742">
        <v>42632.068259327898</v>
      </c>
      <c r="AC80" s="743">
        <v>443447.50814393797</v>
      </c>
      <c r="AD80" s="742" t="s">
        <v>746</v>
      </c>
      <c r="AE80" s="742">
        <v>79386.597345241098</v>
      </c>
      <c r="AF80" s="742">
        <v>74758.218165299695</v>
      </c>
      <c r="AG80" s="742">
        <v>20169.2950978439</v>
      </c>
      <c r="AH80" s="742">
        <v>78187.693503804694</v>
      </c>
      <c r="AI80" s="742">
        <v>-4059.43581177649</v>
      </c>
      <c r="AJ80" s="742">
        <v>53747.009147010998</v>
      </c>
      <c r="AK80" s="742">
        <v>-4215.5875534794604</v>
      </c>
      <c r="AL80" s="742">
        <v>53571.040483940698</v>
      </c>
      <c r="AM80" s="742">
        <v>53596.062463364899</v>
      </c>
      <c r="AN80" s="742">
        <v>53571.040483940698</v>
      </c>
      <c r="AO80" s="742">
        <v>-4247.91126580119</v>
      </c>
      <c r="AP80" s="742">
        <v>57216.7882153112</v>
      </c>
      <c r="AQ80" s="743">
        <v>511680.81027470098</v>
      </c>
      <c r="AR80" s="742"/>
      <c r="AS80" s="742"/>
      <c r="AT80" s="742"/>
      <c r="AU80" s="742"/>
      <c r="AV80" s="742"/>
      <c r="AW80" s="742"/>
      <c r="AX80" s="742"/>
      <c r="AY80" s="742"/>
      <c r="AZ80" s="742"/>
      <c r="BA80" s="742"/>
      <c r="BB80" s="742"/>
      <c r="BC80" s="742"/>
      <c r="BD80" s="742"/>
      <c r="BE80" s="743"/>
      <c r="BF80" s="742"/>
      <c r="BG80" s="742"/>
      <c r="BH80" s="742"/>
      <c r="BI80" s="742"/>
      <c r="BJ80" s="742"/>
      <c r="BK80" s="742"/>
      <c r="BL80" s="742"/>
      <c r="BM80" s="742"/>
      <c r="BN80" s="742"/>
      <c r="BO80" s="742"/>
      <c r="BP80" s="742"/>
      <c r="BQ80" s="742"/>
      <c r="BR80" s="742"/>
      <c r="BS80" s="743"/>
      <c r="BT80" s="742"/>
      <c r="BU80" s="742"/>
      <c r="BV80" s="742"/>
      <c r="BW80" s="742"/>
      <c r="BX80" s="742"/>
      <c r="BY80" s="742"/>
      <c r="BZ80" s="742"/>
      <c r="CA80" s="742"/>
      <c r="CB80" s="742"/>
      <c r="CC80" s="742"/>
      <c r="CD80" s="742"/>
      <c r="CE80" s="742"/>
      <c r="CF80" s="742"/>
      <c r="CG80" s="743"/>
      <c r="CH80" s="742"/>
      <c r="CI80" s="742"/>
      <c r="CJ80" s="742"/>
      <c r="CK80" s="742"/>
      <c r="CL80" s="742"/>
      <c r="CM80" s="742"/>
      <c r="CN80" s="742"/>
      <c r="CO80" s="742"/>
      <c r="CP80" s="742"/>
      <c r="CQ80" s="742"/>
      <c r="CR80" s="742"/>
      <c r="CS80" s="742"/>
      <c r="CT80" s="742"/>
      <c r="CU80" s="743"/>
      <c r="CV80" s="742"/>
      <c r="CW80" s="742"/>
      <c r="CX80" s="742"/>
      <c r="CY80" s="742"/>
      <c r="CZ80" s="742"/>
      <c r="DA80" s="742"/>
      <c r="DB80" s="742"/>
      <c r="DC80" s="742"/>
      <c r="DD80" s="742"/>
      <c r="DE80" s="742"/>
      <c r="DF80" s="742"/>
      <c r="DG80" s="742"/>
      <c r="DH80" s="742"/>
      <c r="DI80" s="743"/>
    </row>
    <row r="81" spans="1:113">
      <c r="A81" s="733"/>
      <c r="B81" s="754"/>
      <c r="C81" s="755"/>
      <c r="D81" s="755"/>
      <c r="E81" s="755"/>
      <c r="F81" s="755"/>
      <c r="G81" s="755"/>
      <c r="H81" s="755"/>
      <c r="I81" s="755"/>
      <c r="J81" s="755"/>
      <c r="K81" s="755"/>
      <c r="L81" s="755"/>
      <c r="M81" s="755"/>
      <c r="N81" s="755"/>
      <c r="O81" s="756"/>
      <c r="P81" s="754"/>
      <c r="Q81" s="755"/>
      <c r="R81" s="755"/>
      <c r="S81" s="755"/>
      <c r="T81" s="755"/>
      <c r="U81" s="755"/>
      <c r="V81" s="755"/>
      <c r="W81" s="755"/>
      <c r="X81" s="755"/>
      <c r="Y81" s="755"/>
      <c r="Z81" s="755"/>
      <c r="AA81" s="755"/>
      <c r="AB81" s="755"/>
      <c r="AC81" s="756"/>
      <c r="AD81" s="757"/>
      <c r="AE81" s="755"/>
      <c r="AF81" s="755"/>
      <c r="AG81" s="755"/>
      <c r="AH81" s="755"/>
      <c r="AI81" s="755"/>
      <c r="AJ81" s="755"/>
      <c r="AK81" s="755"/>
      <c r="AL81" s="755"/>
      <c r="AM81" s="755"/>
      <c r="AN81" s="755"/>
      <c r="AO81" s="755"/>
      <c r="AP81" s="755"/>
      <c r="AQ81" s="756"/>
      <c r="AR81" s="757"/>
      <c r="AS81" s="755"/>
      <c r="AT81" s="755"/>
      <c r="AU81" s="755"/>
      <c r="AV81" s="755"/>
      <c r="AW81" s="755"/>
      <c r="AX81" s="755"/>
      <c r="AY81" s="755"/>
      <c r="AZ81" s="755"/>
      <c r="BA81" s="755"/>
      <c r="BB81" s="755"/>
      <c r="BC81" s="755"/>
      <c r="BD81" s="755"/>
      <c r="BE81" s="756"/>
      <c r="BF81" s="757"/>
      <c r="BG81" s="755"/>
      <c r="BH81" s="755"/>
      <c r="BI81" s="755"/>
      <c r="BJ81" s="755"/>
      <c r="BK81" s="755"/>
      <c r="BL81" s="755"/>
      <c r="BM81" s="755"/>
      <c r="BN81" s="755"/>
      <c r="BO81" s="755"/>
      <c r="BP81" s="755"/>
      <c r="BQ81" s="755"/>
      <c r="BR81" s="755"/>
      <c r="BS81" s="756"/>
      <c r="BT81" s="757"/>
      <c r="BU81" s="755"/>
      <c r="BV81" s="755"/>
      <c r="BW81" s="755"/>
      <c r="BX81" s="755"/>
      <c r="BY81" s="755"/>
      <c r="BZ81" s="755"/>
      <c r="CA81" s="755"/>
      <c r="CB81" s="755"/>
      <c r="CC81" s="755"/>
      <c r="CD81" s="755"/>
      <c r="CE81" s="755"/>
      <c r="CF81" s="755"/>
      <c r="CG81" s="756"/>
      <c r="CH81" s="757"/>
      <c r="CI81" s="755"/>
      <c r="CJ81" s="755"/>
      <c r="CK81" s="755"/>
      <c r="CL81" s="755"/>
      <c r="CM81" s="755"/>
      <c r="CN81" s="755"/>
      <c r="CO81" s="755"/>
      <c r="CP81" s="755"/>
      <c r="CQ81" s="755"/>
      <c r="CR81" s="755"/>
      <c r="CS81" s="755"/>
      <c r="CT81" s="755"/>
      <c r="CU81" s="756"/>
      <c r="CV81" s="757"/>
      <c r="CW81" s="755"/>
      <c r="CX81" s="755"/>
      <c r="CY81" s="755"/>
      <c r="CZ81" s="755"/>
      <c r="DA81" s="755"/>
      <c r="DB81" s="755"/>
      <c r="DC81" s="755"/>
      <c r="DD81" s="755"/>
      <c r="DE81" s="755"/>
      <c r="DF81" s="755"/>
      <c r="DG81" s="755"/>
      <c r="DH81" s="755"/>
      <c r="DI81" s="756"/>
    </row>
    <row r="82" spans="1:113">
      <c r="A82" s="733" t="s">
        <v>1292</v>
      </c>
      <c r="B82" s="315" t="s">
        <v>1293</v>
      </c>
      <c r="C82" s="742">
        <v>53601.301655251104</v>
      </c>
      <c r="D82" s="742">
        <v>49180.622763411302</v>
      </c>
      <c r="E82" s="742">
        <v>28419.368914096201</v>
      </c>
      <c r="F82" s="742">
        <v>5913.9939300779297</v>
      </c>
      <c r="G82" s="742">
        <v>34162.168986014003</v>
      </c>
      <c r="H82" s="742">
        <v>141904.16633532901</v>
      </c>
      <c r="I82" s="742">
        <v>130575.472706288</v>
      </c>
      <c r="J82" s="742">
        <v>150371.34168391401</v>
      </c>
      <c r="K82" s="742">
        <v>116173.12009784</v>
      </c>
      <c r="L82" s="742">
        <v>139968.989075466</v>
      </c>
      <c r="M82" s="742">
        <v>151211.88148939301</v>
      </c>
      <c r="N82" s="742">
        <v>185282.12892071699</v>
      </c>
      <c r="O82" s="743">
        <v>185282.12892071699</v>
      </c>
      <c r="P82" s="315" t="s">
        <v>1293</v>
      </c>
      <c r="Q82" s="742">
        <v>260918.02755740201</v>
      </c>
      <c r="R82" s="742">
        <v>328100.49457244301</v>
      </c>
      <c r="S82" s="742">
        <v>341623.33698318299</v>
      </c>
      <c r="T82" s="742">
        <v>413267.43194284098</v>
      </c>
      <c r="U82" s="742">
        <v>480901.87823221099</v>
      </c>
      <c r="V82" s="742">
        <v>477829.43329253502</v>
      </c>
      <c r="W82" s="742">
        <v>473716.969609625</v>
      </c>
      <c r="X82" s="742">
        <v>511276.65921306302</v>
      </c>
      <c r="Y82" s="742">
        <v>548849.389046386</v>
      </c>
      <c r="Z82" s="742">
        <v>586409.07864982297</v>
      </c>
      <c r="AA82" s="742">
        <v>586097.56880532706</v>
      </c>
      <c r="AB82" s="742">
        <v>628729.63706465496</v>
      </c>
      <c r="AC82" s="743">
        <v>628729.63706465496</v>
      </c>
      <c r="AD82" s="742" t="s">
        <v>1293</v>
      </c>
      <c r="AE82" s="742">
        <v>708116.23440989596</v>
      </c>
      <c r="AF82" s="742">
        <v>782874.45257519605</v>
      </c>
      <c r="AG82" s="742">
        <v>803043.74767304002</v>
      </c>
      <c r="AH82" s="742">
        <v>881231.44117684499</v>
      </c>
      <c r="AI82" s="742">
        <v>877172.00536506798</v>
      </c>
      <c r="AJ82" s="742">
        <v>930919.01451207895</v>
      </c>
      <c r="AK82" s="742">
        <v>926703.42695859994</v>
      </c>
      <c r="AL82" s="742">
        <v>980274.46744253999</v>
      </c>
      <c r="AM82" s="742">
        <v>1033870.52990591</v>
      </c>
      <c r="AN82" s="742">
        <v>1087441.5703898501</v>
      </c>
      <c r="AO82" s="742">
        <v>1083193.65912404</v>
      </c>
      <c r="AP82" s="742">
        <v>1140410.4473393599</v>
      </c>
      <c r="AQ82" s="743">
        <v>1140410.4473393599</v>
      </c>
      <c r="AR82" s="742"/>
      <c r="AS82" s="742"/>
      <c r="AT82" s="742"/>
      <c r="AU82" s="742"/>
      <c r="AV82" s="742"/>
      <c r="AW82" s="742"/>
      <c r="AX82" s="742"/>
      <c r="AY82" s="742"/>
      <c r="AZ82" s="742"/>
      <c r="BA82" s="742"/>
      <c r="BB82" s="742"/>
      <c r="BC82" s="742"/>
      <c r="BD82" s="742"/>
      <c r="BE82" s="743"/>
      <c r="BF82" s="742"/>
      <c r="BG82" s="742"/>
      <c r="BH82" s="742"/>
      <c r="BI82" s="742"/>
      <c r="BJ82" s="742"/>
      <c r="BK82" s="742"/>
      <c r="BL82" s="742"/>
      <c r="BM82" s="742"/>
      <c r="BN82" s="742"/>
      <c r="BO82" s="742"/>
      <c r="BP82" s="742"/>
      <c r="BQ82" s="742"/>
      <c r="BR82" s="742"/>
      <c r="BS82" s="743"/>
      <c r="BT82" s="742"/>
      <c r="BU82" s="742"/>
      <c r="BV82" s="742"/>
      <c r="BW82" s="742"/>
      <c r="BX82" s="742"/>
      <c r="BY82" s="742"/>
      <c r="BZ82" s="742"/>
      <c r="CA82" s="742"/>
      <c r="CB82" s="742"/>
      <c r="CC82" s="742"/>
      <c r="CD82" s="742"/>
      <c r="CE82" s="742"/>
      <c r="CF82" s="742"/>
      <c r="CG82" s="743"/>
      <c r="CH82" s="742"/>
      <c r="CI82" s="742"/>
      <c r="CJ82" s="742"/>
      <c r="CK82" s="742"/>
      <c r="CL82" s="742"/>
      <c r="CM82" s="742"/>
      <c r="CN82" s="742"/>
      <c r="CO82" s="742"/>
      <c r="CP82" s="742"/>
      <c r="CQ82" s="742"/>
      <c r="CR82" s="742"/>
      <c r="CS82" s="742"/>
      <c r="CT82" s="742"/>
      <c r="CU82" s="743"/>
      <c r="CV82" s="742"/>
      <c r="CW82" s="742"/>
      <c r="CX82" s="742"/>
      <c r="CY82" s="742"/>
      <c r="CZ82" s="742"/>
      <c r="DA82" s="742"/>
      <c r="DB82" s="742"/>
      <c r="DC82" s="742"/>
      <c r="DD82" s="742"/>
      <c r="DE82" s="742"/>
      <c r="DF82" s="742"/>
      <c r="DG82" s="742"/>
      <c r="DH82" s="742"/>
      <c r="DI82" s="743"/>
    </row>
    <row r="83" spans="1:113">
      <c r="B83" s="758"/>
      <c r="C83" s="759"/>
      <c r="D83" s="760"/>
      <c r="E83" s="760"/>
      <c r="F83" s="760"/>
      <c r="G83" s="760"/>
      <c r="H83" s="760"/>
      <c r="I83" s="761"/>
      <c r="J83" s="760"/>
      <c r="K83" s="760"/>
      <c r="L83" s="760"/>
      <c r="M83" s="760"/>
      <c r="N83" s="760"/>
      <c r="O83" s="762">
        <v>0</v>
      </c>
      <c r="P83" s="760"/>
      <c r="Q83" s="763"/>
      <c r="R83" s="760"/>
      <c r="S83" s="760"/>
      <c r="T83" s="760"/>
      <c r="U83" s="760"/>
      <c r="V83" s="760"/>
      <c r="W83" s="760"/>
      <c r="X83" s="760"/>
      <c r="Y83" s="760"/>
      <c r="Z83" s="760"/>
      <c r="AA83" s="760"/>
      <c r="AB83" s="760"/>
      <c r="AC83" s="764">
        <v>0</v>
      </c>
      <c r="AD83" s="764"/>
      <c r="AE83" s="760"/>
      <c r="AF83" s="760"/>
      <c r="AG83" s="760"/>
      <c r="AH83" s="760"/>
      <c r="AI83" s="760"/>
      <c r="AJ83" s="760"/>
      <c r="AK83" s="760"/>
      <c r="AL83" s="760"/>
      <c r="AM83" s="760"/>
      <c r="AN83" s="760"/>
      <c r="AO83" s="760"/>
      <c r="AP83" s="760"/>
      <c r="AQ83" s="764">
        <v>0</v>
      </c>
      <c r="AR83" s="764"/>
      <c r="AS83" s="760"/>
      <c r="AT83" s="760"/>
      <c r="AU83" s="760"/>
      <c r="AV83" s="760"/>
      <c r="AW83" s="760"/>
      <c r="AX83" s="760"/>
      <c r="AY83" s="760"/>
      <c r="AZ83" s="760"/>
      <c r="BA83" s="760"/>
      <c r="BB83" s="760"/>
      <c r="BC83" s="760"/>
      <c r="BD83" s="760"/>
      <c r="BE83" s="764"/>
      <c r="BF83" s="764"/>
      <c r="BG83" s="760"/>
      <c r="BH83" s="760"/>
      <c r="BI83" s="760"/>
      <c r="BJ83" s="760"/>
      <c r="BK83" s="760"/>
      <c r="BL83" s="760"/>
      <c r="BM83" s="760"/>
      <c r="BN83" s="760"/>
      <c r="BO83" s="760"/>
      <c r="BP83" s="760"/>
      <c r="BQ83" s="760"/>
      <c r="BR83" s="760"/>
      <c r="BS83" s="764"/>
      <c r="BT83" s="764"/>
      <c r="BU83" s="760"/>
      <c r="BV83" s="760"/>
      <c r="BW83" s="760"/>
      <c r="BX83" s="760"/>
      <c r="BY83" s="760"/>
      <c r="BZ83" s="760"/>
      <c r="CA83" s="760"/>
      <c r="CB83" s="760"/>
      <c r="CC83" s="760"/>
      <c r="CD83" s="760"/>
      <c r="CE83" s="760"/>
      <c r="CF83" s="760"/>
      <c r="CG83" s="764"/>
      <c r="CH83" s="764"/>
      <c r="CI83" s="760"/>
      <c r="CJ83" s="760"/>
      <c r="CK83" s="760"/>
      <c r="CL83" s="760"/>
      <c r="CM83" s="760"/>
      <c r="CN83" s="760"/>
      <c r="CO83" s="760"/>
      <c r="CP83" s="760"/>
      <c r="CQ83" s="760"/>
      <c r="CR83" s="760"/>
      <c r="CS83" s="760"/>
      <c r="CT83" s="760"/>
      <c r="CU83" s="764"/>
      <c r="CV83" s="764"/>
      <c r="CW83" s="760"/>
      <c r="CX83" s="760"/>
      <c r="CY83" s="760"/>
      <c r="CZ83" s="760"/>
      <c r="DA83" s="760"/>
      <c r="DB83" s="760"/>
      <c r="DC83" s="760"/>
      <c r="DD83" s="760"/>
      <c r="DE83" s="760"/>
      <c r="DF83" s="760"/>
      <c r="DG83" s="760"/>
      <c r="DH83" s="760"/>
      <c r="DI83" s="764"/>
    </row>
    <row r="84" spans="1:113">
      <c r="B84" s="758"/>
      <c r="C84" s="765"/>
      <c r="Q84" s="758"/>
    </row>
    <row r="85" spans="1:113">
      <c r="B85" s="758"/>
      <c r="C85" s="765"/>
      <c r="Q85" s="758"/>
    </row>
    <row r="86" spans="1:113">
      <c r="B86" s="758"/>
      <c r="C86" s="766"/>
      <c r="D86" s="766"/>
      <c r="E86" s="766"/>
      <c r="F86" s="766"/>
      <c r="M86" s="767"/>
      <c r="N86" s="766"/>
      <c r="O86" s="766"/>
      <c r="P86" s="766"/>
      <c r="Q86" s="758"/>
    </row>
    <row r="92" spans="1:113">
      <c r="AA92" s="768"/>
    </row>
  </sheetData>
  <conditionalFormatting sqref="C39:DI39 C48:DI48 C58:DI58 C63:DI63 C76:DI76 C80:DI80 C82:DI82">
    <cfRule type="expression" dxfId="22" priority="2">
      <formula>LEN(TRIM(C39))=0</formula>
    </cfRule>
    <cfRule type="cellIs" dxfId="21" priority="3" operator="lessThan">
      <formula>0</formula>
    </cfRule>
  </conditionalFormatting>
  <conditionalFormatting sqref="AD5:AQ38 AD40:AQ47 AD49:AQ57 AD59:AQ62 AD64:AQ75 AD77:AQ79 AD81:AQ81">
    <cfRule type="expression" dxfId="20" priority="4">
      <formula>IF($AJ$4="",1,0)</formula>
    </cfRule>
  </conditionalFormatting>
  <conditionalFormatting sqref="AR5:BE38 AR40:BE47 AR49:BE57 AR59:BE62 AR64:BE75 AR77:BE79 AR81:BE81">
    <cfRule type="expression" dxfId="19" priority="5">
      <formula>IF($AX$4="",1,0)</formula>
    </cfRule>
  </conditionalFormatting>
  <conditionalFormatting sqref="BF5:BS38 BF40:BS47 BF49:BS57 BF59:BS62 BF64:BS75 BF77:BS79 BF81:BS81">
    <cfRule type="expression" dxfId="18" priority="6">
      <formula>IF($BL$4="",1,0)</formula>
    </cfRule>
  </conditionalFormatting>
  <conditionalFormatting sqref="BT5:CG38 BT40:CG47 BT49:CG57 BT59:CG62 BT64:CG75 BT77:CG79 BT81:CG81">
    <cfRule type="expression" dxfId="17" priority="7">
      <formula>IF($BZ$4="",1,0)</formula>
    </cfRule>
  </conditionalFormatting>
  <conditionalFormatting sqref="CH5:CU38 CH40:CU47 CH49:CU57 CH59:CU62 CH64:CU75 CH77:CU79 CH81:CU81">
    <cfRule type="expression" dxfId="16" priority="8">
      <formula>IF($CN$4="",1,0)</formula>
    </cfRule>
  </conditionalFormatting>
  <conditionalFormatting sqref="CV5:DI38 CV40:DI47 CV49:DI57 CV59:DI62 CV64:DI75 CV77:DI79 CV81:DI81">
    <cfRule type="expression" dxfId="15" priority="9">
      <formula>IF($DB$4="",1,0)</formula>
    </cfRule>
  </conditionalFormatting>
  <pageMargins left="0.7" right="0.7" top="0.75" bottom="0.75" header="0.51180555555555496" footer="0.51180555555555496"/>
  <pageSetup paperSize="9" firstPageNumber="0" orientation="landscape" horizontalDpi="300" verticalDpi="30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70C0"/>
  </sheetPr>
  <dimension ref="A1:AMK300"/>
  <sheetViews>
    <sheetView showGridLines="0" zoomScale="85" zoomScaleNormal="85" workbookViewId="0">
      <selection activeCell="B467" sqref="B467"/>
    </sheetView>
  </sheetViews>
  <sheetFormatPr baseColWidth="10" defaultColWidth="8.83203125" defaultRowHeight="13"/>
  <cols>
    <col min="1" max="1" width="8.33203125" style="4" customWidth="1"/>
    <col min="2" max="2" width="44.5" style="4" customWidth="1"/>
    <col min="3" max="14" width="12.6640625" style="4" customWidth="1"/>
    <col min="15" max="15" width="35" style="4" customWidth="1"/>
    <col min="16" max="1025" width="12.6640625" style="4" customWidth="1"/>
  </cols>
  <sheetData>
    <row r="1" spans="2:26" ht="21.75" customHeight="1"/>
    <row r="2" spans="2:26" ht="26">
      <c r="B2" s="769" t="s">
        <v>1294</v>
      </c>
    </row>
    <row r="3" spans="2:26" ht="71.25" customHeight="1">
      <c r="B3" s="934" t="s">
        <v>1295</v>
      </c>
      <c r="C3" s="934"/>
      <c r="D3" s="934"/>
      <c r="E3" s="934"/>
      <c r="F3" s="934"/>
      <c r="G3" s="934"/>
    </row>
    <row r="4" spans="2:26" ht="15" customHeight="1">
      <c r="B4" s="770" t="s">
        <v>1296</v>
      </c>
    </row>
    <row r="5" spans="2:26" ht="15" customHeight="1">
      <c r="B5" s="771" t="s">
        <v>1297</v>
      </c>
      <c r="C5" s="935" t="s">
        <v>1298</v>
      </c>
      <c r="D5" s="935"/>
    </row>
    <row r="6" spans="2:26" ht="4.5" customHeight="1">
      <c r="B6" s="772"/>
      <c r="C6" s="772"/>
      <c r="D6" s="772"/>
    </row>
    <row r="7" spans="2:26" ht="15" customHeight="1">
      <c r="B7" s="771" t="s">
        <v>1299</v>
      </c>
      <c r="C7" s="935" t="s">
        <v>1300</v>
      </c>
      <c r="D7" s="935"/>
    </row>
    <row r="8" spans="2:26" ht="15" customHeight="1"/>
    <row r="9" spans="2:26" ht="15" customHeight="1">
      <c r="B9" s="770" t="s">
        <v>1301</v>
      </c>
    </row>
    <row r="10" spans="2:26" ht="15" customHeight="1">
      <c r="B10" s="771" t="s">
        <v>1302</v>
      </c>
      <c r="C10" s="773" t="s">
        <v>431</v>
      </c>
      <c r="E10" s="771" t="s">
        <v>1303</v>
      </c>
      <c r="H10" s="774" t="s">
        <v>431</v>
      </c>
    </row>
    <row r="11" spans="2:26" ht="15" customHeight="1"/>
    <row r="12" spans="2:26" ht="15" customHeight="1">
      <c r="B12" s="770" t="s">
        <v>1304</v>
      </c>
    </row>
    <row r="13" spans="2:26" ht="15" customHeight="1"/>
    <row r="14" spans="2:26" ht="15" customHeight="1">
      <c r="B14" s="775" t="s">
        <v>1305</v>
      </c>
      <c r="C14" s="776">
        <v>2019</v>
      </c>
      <c r="D14" s="776">
        <v>2020</v>
      </c>
      <c r="E14" s="776">
        <v>2021</v>
      </c>
      <c r="I14" s="775"/>
      <c r="L14" s="776"/>
      <c r="M14" s="776"/>
      <c r="N14" s="776"/>
    </row>
    <row r="15" spans="2:26" ht="15" customHeight="1">
      <c r="B15" s="777" t="s">
        <v>1306</v>
      </c>
      <c r="C15" s="778" t="s">
        <v>17</v>
      </c>
      <c r="D15" s="778" t="s">
        <v>17</v>
      </c>
      <c r="E15" s="778" t="s">
        <v>17</v>
      </c>
      <c r="I15" s="777"/>
      <c r="L15" s="779"/>
      <c r="M15" s="779"/>
      <c r="N15" s="779"/>
      <c r="S15" s="779" t="s">
        <v>17</v>
      </c>
      <c r="T15" s="779" t="s">
        <v>17</v>
      </c>
      <c r="U15" s="779" t="s">
        <v>17</v>
      </c>
      <c r="V15" s="779"/>
      <c r="W15" s="779"/>
      <c r="X15" s="779"/>
      <c r="Y15" s="779"/>
      <c r="Z15" s="779"/>
    </row>
    <row r="16" spans="2:26" ht="15" customHeight="1">
      <c r="B16" s="777" t="s">
        <v>1307</v>
      </c>
      <c r="C16" s="778" t="s">
        <v>17</v>
      </c>
      <c r="D16" s="778" t="s">
        <v>17</v>
      </c>
      <c r="E16" s="778" t="s">
        <v>17</v>
      </c>
      <c r="I16" s="777"/>
      <c r="L16" s="779"/>
      <c r="M16" s="779"/>
      <c r="N16" s="779"/>
      <c r="S16" s="779" t="s">
        <v>17</v>
      </c>
      <c r="T16" s="779" t="s">
        <v>17</v>
      </c>
      <c r="U16" s="779" t="s">
        <v>17</v>
      </c>
      <c r="V16" s="779"/>
      <c r="W16" s="779"/>
      <c r="X16" s="779"/>
      <c r="Y16" s="779"/>
      <c r="Z16" s="779"/>
    </row>
    <row r="17" spans="1:26" ht="15" customHeight="1">
      <c r="B17" s="777" t="s">
        <v>1308</v>
      </c>
      <c r="C17" s="778" t="s">
        <v>17</v>
      </c>
      <c r="D17" s="778" t="s">
        <v>17</v>
      </c>
      <c r="E17" s="778" t="s">
        <v>17</v>
      </c>
      <c r="I17" s="777"/>
      <c r="L17" s="779"/>
      <c r="M17" s="779"/>
      <c r="N17" s="779"/>
      <c r="S17" s="779" t="s">
        <v>17</v>
      </c>
      <c r="T17" s="779" t="s">
        <v>17</v>
      </c>
      <c r="U17" s="779" t="s">
        <v>17</v>
      </c>
      <c r="V17" s="779"/>
      <c r="W17" s="779"/>
      <c r="X17" s="779"/>
      <c r="Y17" s="779"/>
      <c r="Z17" s="779"/>
    </row>
    <row r="18" spans="1:26" ht="15" customHeight="1">
      <c r="B18" s="777" t="s">
        <v>1309</v>
      </c>
      <c r="C18" s="778" t="s">
        <v>17</v>
      </c>
      <c r="D18" s="778" t="s">
        <v>17</v>
      </c>
      <c r="E18" s="778" t="s">
        <v>17</v>
      </c>
    </row>
    <row r="19" spans="1:26" ht="15" customHeight="1"/>
    <row r="23" spans="1:26" ht="26">
      <c r="B23" s="769" t="s">
        <v>1310</v>
      </c>
    </row>
    <row r="25" spans="1:26" ht="14">
      <c r="B25" s="770" t="s">
        <v>1311</v>
      </c>
    </row>
    <row r="26" spans="1:26" ht="14">
      <c r="B26" s="770"/>
    </row>
    <row r="27" spans="1:26" ht="14">
      <c r="B27" s="780"/>
      <c r="C27" s="776">
        <v>2019</v>
      </c>
      <c r="D27" s="776">
        <v>2020</v>
      </c>
      <c r="E27" s="776">
        <v>2021</v>
      </c>
      <c r="F27" s="776" t="s">
        <v>514</v>
      </c>
      <c r="G27" s="776" t="s">
        <v>515</v>
      </c>
      <c r="H27" s="776" t="s">
        <v>516</v>
      </c>
      <c r="I27" s="776"/>
      <c r="J27" s="776"/>
      <c r="K27" s="776"/>
      <c r="L27" s="776"/>
      <c r="M27" s="776"/>
    </row>
    <row r="28" spans="1:26" ht="14">
      <c r="C28" s="781" t="s">
        <v>21</v>
      </c>
      <c r="D28" s="781" t="s">
        <v>21</v>
      </c>
      <c r="E28" s="781" t="s">
        <v>21</v>
      </c>
      <c r="F28" s="781" t="s">
        <v>21</v>
      </c>
      <c r="G28" s="781" t="s">
        <v>21</v>
      </c>
      <c r="H28" s="781" t="s">
        <v>21</v>
      </c>
      <c r="I28" s="781"/>
      <c r="J28" s="781"/>
      <c r="K28" s="781"/>
      <c r="L28" s="781"/>
      <c r="M28" s="781"/>
    </row>
    <row r="29" spans="1:26" ht="15" customHeight="1">
      <c r="A29" s="782" t="s">
        <v>1312</v>
      </c>
      <c r="B29" s="777" t="s">
        <v>1313</v>
      </c>
      <c r="C29" s="783">
        <v>0</v>
      </c>
      <c r="D29" s="783">
        <v>0</v>
      </c>
      <c r="E29" s="783">
        <v>0</v>
      </c>
      <c r="F29" s="783">
        <v>0</v>
      </c>
      <c r="G29" s="783">
        <v>0</v>
      </c>
      <c r="H29" s="783">
        <v>0</v>
      </c>
      <c r="I29" s="783"/>
      <c r="J29" s="783"/>
      <c r="K29" s="783"/>
      <c r="L29" s="783"/>
      <c r="M29" s="783"/>
    </row>
    <row r="30" spans="1:26" ht="15" customHeight="1">
      <c r="A30" s="782" t="s">
        <v>1314</v>
      </c>
      <c r="B30" s="777" t="s">
        <v>1315</v>
      </c>
      <c r="C30" s="783">
        <v>100844</v>
      </c>
      <c r="D30" s="783">
        <v>85545</v>
      </c>
      <c r="E30" s="783">
        <v>145348</v>
      </c>
      <c r="F30" s="783">
        <v>117348</v>
      </c>
      <c r="G30" s="783">
        <v>94348</v>
      </c>
      <c r="H30" s="783">
        <v>83000</v>
      </c>
      <c r="I30" s="783"/>
      <c r="J30" s="783"/>
      <c r="K30" s="783"/>
      <c r="L30" s="783"/>
      <c r="M30" s="783"/>
    </row>
    <row r="31" spans="1:26" ht="15" customHeight="1">
      <c r="A31" s="782" t="s">
        <v>1316</v>
      </c>
      <c r="B31" s="777" t="s">
        <v>1317</v>
      </c>
      <c r="C31" s="783">
        <v>10354</v>
      </c>
      <c r="D31" s="783">
        <v>24991</v>
      </c>
      <c r="E31" s="783">
        <v>40906</v>
      </c>
      <c r="F31" s="783">
        <v>61156</v>
      </c>
      <c r="G31" s="783">
        <v>78406</v>
      </c>
      <c r="H31" s="783">
        <v>83656</v>
      </c>
      <c r="I31" s="783"/>
      <c r="J31" s="783"/>
      <c r="K31" s="783"/>
      <c r="L31" s="783"/>
      <c r="M31" s="783"/>
    </row>
    <row r="32" spans="1:26" ht="15" customHeight="1">
      <c r="A32" s="782" t="s">
        <v>1318</v>
      </c>
      <c r="B32" s="777" t="s">
        <v>1319</v>
      </c>
      <c r="C32" s="783">
        <v>500</v>
      </c>
      <c r="D32" s="783">
        <v>500</v>
      </c>
      <c r="E32" s="783">
        <v>49965</v>
      </c>
      <c r="F32" s="783">
        <v>49965</v>
      </c>
      <c r="G32" s="783">
        <v>49965</v>
      </c>
      <c r="H32" s="783">
        <v>49965</v>
      </c>
      <c r="I32" s="783"/>
      <c r="J32" s="783"/>
      <c r="K32" s="783"/>
      <c r="L32" s="783"/>
      <c r="M32" s="783"/>
    </row>
    <row r="33" spans="1:13" ht="15" customHeight="1">
      <c r="A33" s="782" t="s">
        <v>1320</v>
      </c>
      <c r="B33" s="777" t="s">
        <v>1321</v>
      </c>
      <c r="C33" s="783">
        <v>111698</v>
      </c>
      <c r="D33" s="783">
        <v>111036</v>
      </c>
      <c r="E33" s="783">
        <v>236219</v>
      </c>
      <c r="F33" s="783">
        <v>228469</v>
      </c>
      <c r="G33" s="783">
        <v>222719</v>
      </c>
      <c r="H33" s="783">
        <v>216621</v>
      </c>
      <c r="I33" s="783"/>
      <c r="J33" s="783"/>
      <c r="K33" s="783"/>
      <c r="L33" s="783"/>
      <c r="M33" s="783"/>
    </row>
    <row r="34" spans="1:13" ht="15" customHeight="1">
      <c r="A34" s="782" t="s">
        <v>1322</v>
      </c>
      <c r="B34" s="777" t="s">
        <v>1323</v>
      </c>
      <c r="C34" s="783">
        <v>119514</v>
      </c>
      <c r="D34" s="783">
        <v>133052</v>
      </c>
      <c r="E34" s="783">
        <v>293870</v>
      </c>
      <c r="F34" s="783">
        <v>293870</v>
      </c>
      <c r="G34" s="783">
        <v>293870</v>
      </c>
      <c r="H34" s="783">
        <v>293870</v>
      </c>
      <c r="I34" s="783"/>
      <c r="J34" s="783"/>
      <c r="K34" s="783"/>
      <c r="L34" s="783"/>
      <c r="M34" s="783"/>
    </row>
    <row r="35" spans="1:13" ht="15" customHeight="1">
      <c r="A35" s="782" t="s">
        <v>1324</v>
      </c>
      <c r="B35" s="777" t="s">
        <v>1325</v>
      </c>
      <c r="C35" s="783">
        <v>78117</v>
      </c>
      <c r="D35" s="783">
        <v>149785</v>
      </c>
      <c r="E35" s="783">
        <v>363617</v>
      </c>
      <c r="F35" s="783">
        <v>361962.288</v>
      </c>
      <c r="G35" s="783">
        <v>452979.35100000002</v>
      </c>
      <c r="H35" s="783">
        <v>583382.49750000006</v>
      </c>
      <c r="I35" s="783"/>
      <c r="J35" s="783"/>
      <c r="K35" s="783"/>
      <c r="L35" s="783"/>
      <c r="M35" s="783"/>
    </row>
    <row r="36" spans="1:13" ht="15" customHeight="1">
      <c r="A36" s="782" t="s">
        <v>1326</v>
      </c>
      <c r="B36" s="777" t="s">
        <v>1327</v>
      </c>
      <c r="C36" s="783">
        <v>1275</v>
      </c>
      <c r="D36" s="783">
        <v>1275</v>
      </c>
      <c r="E36" s="783">
        <v>1275</v>
      </c>
      <c r="F36" s="783">
        <v>1275</v>
      </c>
      <c r="G36" s="783">
        <v>1275</v>
      </c>
      <c r="H36" s="783">
        <v>0</v>
      </c>
      <c r="I36" s="783"/>
      <c r="J36" s="783"/>
      <c r="K36" s="783"/>
      <c r="L36" s="783"/>
      <c r="M36" s="783"/>
    </row>
    <row r="37" spans="1:13" ht="15" customHeight="1">
      <c r="A37" s="782" t="s">
        <v>1328</v>
      </c>
      <c r="B37" s="777" t="s">
        <v>89</v>
      </c>
      <c r="C37" s="783">
        <v>79392</v>
      </c>
      <c r="D37" s="783">
        <v>151060</v>
      </c>
      <c r="E37" s="783">
        <v>364892</v>
      </c>
      <c r="F37" s="783">
        <v>363237.288</v>
      </c>
      <c r="G37" s="783">
        <v>454254.35100000002</v>
      </c>
      <c r="H37" s="783">
        <v>583382.49750000006</v>
      </c>
      <c r="I37" s="783"/>
      <c r="J37" s="783"/>
      <c r="K37" s="783"/>
      <c r="L37" s="783"/>
      <c r="M37" s="783"/>
    </row>
    <row r="38" spans="1:13" ht="15" customHeight="1">
      <c r="A38" s="782" t="s">
        <v>1329</v>
      </c>
      <c r="B38" s="777" t="s">
        <v>1330</v>
      </c>
      <c r="C38" s="783">
        <v>0</v>
      </c>
      <c r="D38" s="783">
        <v>0</v>
      </c>
      <c r="E38" s="783">
        <v>0</v>
      </c>
      <c r="F38" s="783">
        <v>0</v>
      </c>
      <c r="G38" s="783">
        <v>0</v>
      </c>
      <c r="H38" s="783">
        <v>0</v>
      </c>
      <c r="I38" s="783"/>
      <c r="J38" s="783"/>
      <c r="K38" s="783"/>
      <c r="L38" s="783"/>
      <c r="M38" s="783"/>
    </row>
    <row r="39" spans="1:13" ht="15" customHeight="1">
      <c r="A39" s="782" t="s">
        <v>1331</v>
      </c>
      <c r="B39" s="777" t="s">
        <v>1332</v>
      </c>
      <c r="C39" s="783">
        <v>104418</v>
      </c>
      <c r="D39" s="783">
        <v>33853</v>
      </c>
      <c r="E39" s="783">
        <v>13515</v>
      </c>
      <c r="F39" s="783">
        <v>185282.12892071699</v>
      </c>
      <c r="G39" s="783">
        <v>628729.63706465601</v>
      </c>
      <c r="H39" s="783">
        <v>1140410.4473393599</v>
      </c>
      <c r="I39" s="783"/>
      <c r="J39" s="783"/>
      <c r="K39" s="783"/>
      <c r="L39" s="783"/>
      <c r="M39" s="783"/>
    </row>
    <row r="40" spans="1:13" ht="15" customHeight="1">
      <c r="A40" s="782" t="s">
        <v>1333</v>
      </c>
      <c r="B40" s="777" t="s">
        <v>1334</v>
      </c>
      <c r="C40" s="783">
        <v>303324</v>
      </c>
      <c r="D40" s="783">
        <v>317965</v>
      </c>
      <c r="E40" s="783">
        <v>672277</v>
      </c>
      <c r="F40" s="783">
        <v>842389.41692071699</v>
      </c>
      <c r="G40" s="783">
        <v>1376853.98806466</v>
      </c>
      <c r="H40" s="783">
        <v>2017662.94483936</v>
      </c>
      <c r="I40" s="783"/>
      <c r="J40" s="783"/>
      <c r="K40" s="783"/>
      <c r="L40" s="783"/>
      <c r="M40" s="783"/>
    </row>
    <row r="41" spans="1:13" ht="15" customHeight="1">
      <c r="A41" s="782" t="s">
        <v>1335</v>
      </c>
      <c r="B41" s="777" t="s">
        <v>1336</v>
      </c>
      <c r="C41" s="783">
        <v>37551</v>
      </c>
      <c r="D41" s="783">
        <v>31869</v>
      </c>
      <c r="E41" s="783">
        <v>29538</v>
      </c>
      <c r="F41" s="783">
        <v>29538</v>
      </c>
      <c r="G41" s="783">
        <v>14538</v>
      </c>
      <c r="H41" s="783">
        <v>0</v>
      </c>
      <c r="I41" s="783"/>
      <c r="J41" s="783"/>
      <c r="K41" s="783"/>
      <c r="L41" s="783"/>
      <c r="M41" s="783"/>
    </row>
    <row r="42" spans="1:13" ht="15" customHeight="1">
      <c r="A42" s="782" t="s">
        <v>1337</v>
      </c>
      <c r="B42" s="777" t="s">
        <v>1338</v>
      </c>
      <c r="C42" s="783">
        <v>452573</v>
      </c>
      <c r="D42" s="783">
        <v>460870</v>
      </c>
      <c r="E42" s="783">
        <v>938034</v>
      </c>
      <c r="F42" s="783">
        <v>1100396.4169207199</v>
      </c>
      <c r="G42" s="783">
        <v>1614110.98806466</v>
      </c>
      <c r="H42" s="783">
        <v>2234283.9448393602</v>
      </c>
      <c r="I42" s="783"/>
      <c r="J42" s="783"/>
      <c r="K42" s="783"/>
      <c r="L42" s="783"/>
      <c r="M42" s="783"/>
    </row>
    <row r="43" spans="1:13" ht="15" customHeight="1">
      <c r="A43" s="782" t="s">
        <v>1339</v>
      </c>
      <c r="B43" s="777" t="s">
        <v>1340</v>
      </c>
      <c r="C43" s="783">
        <v>115560</v>
      </c>
      <c r="D43" s="783">
        <v>123990</v>
      </c>
      <c r="E43" s="783">
        <v>287302</v>
      </c>
      <c r="F43" s="783">
        <v>447355.16863014502</v>
      </c>
      <c r="G43" s="783">
        <v>755962.45736083703</v>
      </c>
      <c r="H43" s="783">
        <v>1202234.164871</v>
      </c>
      <c r="I43" s="783"/>
      <c r="J43" s="783"/>
      <c r="K43" s="783"/>
      <c r="L43" s="783"/>
      <c r="M43" s="783"/>
    </row>
    <row r="44" spans="1:13" ht="15" customHeight="1">
      <c r="A44" s="782" t="s">
        <v>1341</v>
      </c>
      <c r="B44" s="777" t="s">
        <v>1342</v>
      </c>
      <c r="C44" s="783">
        <v>-1016</v>
      </c>
      <c r="D44" s="783">
        <v>8430</v>
      </c>
      <c r="E44" s="783">
        <v>34911</v>
      </c>
      <c r="F44" s="783">
        <v>160053.168630145</v>
      </c>
      <c r="G44" s="783">
        <v>308607.288730692</v>
      </c>
      <c r="H44" s="783">
        <v>446271.70751016401</v>
      </c>
      <c r="I44" s="783"/>
      <c r="J44" s="783"/>
      <c r="K44" s="783"/>
      <c r="L44" s="783"/>
      <c r="M44" s="783"/>
    </row>
    <row r="45" spans="1:13" ht="15" customHeight="1">
      <c r="A45" s="782" t="s">
        <v>1343</v>
      </c>
      <c r="B45" s="777" t="s">
        <v>171</v>
      </c>
      <c r="C45" s="783">
        <v>0</v>
      </c>
      <c r="D45" s="783">
        <v>0</v>
      </c>
      <c r="E45" s="783">
        <v>0</v>
      </c>
      <c r="F45" s="783">
        <v>0</v>
      </c>
      <c r="G45" s="783">
        <v>0</v>
      </c>
      <c r="H45" s="783">
        <v>0</v>
      </c>
      <c r="I45" s="783"/>
      <c r="J45" s="783"/>
      <c r="K45" s="783"/>
      <c r="L45" s="783"/>
      <c r="M45" s="783"/>
    </row>
    <row r="46" spans="1:13" ht="15" customHeight="1">
      <c r="A46" s="782" t="s">
        <v>1344</v>
      </c>
      <c r="B46" s="777" t="s">
        <v>1345</v>
      </c>
      <c r="C46" s="783">
        <v>1460</v>
      </c>
      <c r="D46" s="783">
        <v>3243</v>
      </c>
      <c r="E46" s="783">
        <v>4048</v>
      </c>
      <c r="F46" s="783">
        <v>7448</v>
      </c>
      <c r="G46" s="783">
        <v>16656</v>
      </c>
      <c r="H46" s="783">
        <v>27308</v>
      </c>
      <c r="I46" s="783"/>
      <c r="J46" s="783"/>
      <c r="K46" s="783"/>
      <c r="L46" s="783"/>
      <c r="M46" s="783"/>
    </row>
    <row r="47" spans="1:13" ht="15" customHeight="1">
      <c r="A47" s="782" t="s">
        <v>1346</v>
      </c>
      <c r="B47" s="777" t="s">
        <v>1347</v>
      </c>
      <c r="C47" s="783">
        <v>130299</v>
      </c>
      <c r="D47" s="783">
        <v>114139</v>
      </c>
      <c r="E47" s="783">
        <v>428945</v>
      </c>
      <c r="F47" s="783">
        <v>511989.24829057202</v>
      </c>
      <c r="G47" s="783">
        <v>759988.53070381796</v>
      </c>
      <c r="H47" s="783">
        <v>935448.77996835404</v>
      </c>
      <c r="I47" s="783"/>
      <c r="J47" s="783"/>
      <c r="K47" s="783"/>
      <c r="L47" s="783"/>
      <c r="M47" s="783"/>
    </row>
    <row r="48" spans="1:13" ht="15" customHeight="1">
      <c r="A48" s="782" t="s">
        <v>1348</v>
      </c>
      <c r="B48" s="777" t="s">
        <v>1349</v>
      </c>
      <c r="C48" s="783">
        <v>180876</v>
      </c>
      <c r="D48" s="783">
        <v>195528</v>
      </c>
      <c r="E48" s="783">
        <v>195528</v>
      </c>
      <c r="F48" s="783">
        <v>111393</v>
      </c>
      <c r="G48" s="783">
        <v>69293</v>
      </c>
      <c r="H48" s="783">
        <v>69293</v>
      </c>
      <c r="I48" s="783"/>
      <c r="J48" s="783"/>
      <c r="K48" s="783"/>
      <c r="L48" s="783"/>
      <c r="M48" s="783"/>
    </row>
    <row r="49" spans="1:13" ht="15" customHeight="1">
      <c r="A49" s="782" t="s">
        <v>1350</v>
      </c>
      <c r="B49" s="777" t="s">
        <v>190</v>
      </c>
      <c r="C49" s="783">
        <v>311175</v>
      </c>
      <c r="D49" s="783">
        <v>309667</v>
      </c>
      <c r="E49" s="783">
        <v>624473</v>
      </c>
      <c r="F49" s="783">
        <v>623382.24829057197</v>
      </c>
      <c r="G49" s="783">
        <v>829281.53070381796</v>
      </c>
      <c r="H49" s="783">
        <v>1004741.77996835</v>
      </c>
      <c r="I49" s="783"/>
      <c r="J49" s="783"/>
      <c r="K49" s="783"/>
      <c r="L49" s="783"/>
      <c r="M49" s="783"/>
    </row>
    <row r="50" spans="1:13" ht="15" customHeight="1">
      <c r="A50" s="782" t="s">
        <v>1351</v>
      </c>
      <c r="B50" s="777" t="s">
        <v>1352</v>
      </c>
      <c r="C50" s="783">
        <v>24378</v>
      </c>
      <c r="D50" s="783">
        <v>23970</v>
      </c>
      <c r="E50" s="783">
        <v>22211</v>
      </c>
      <c r="F50" s="783">
        <v>22211</v>
      </c>
      <c r="G50" s="783">
        <v>12211</v>
      </c>
      <c r="H50" s="783">
        <v>0</v>
      </c>
      <c r="I50" s="783"/>
      <c r="J50" s="783"/>
      <c r="K50" s="783"/>
      <c r="L50" s="783"/>
      <c r="M50" s="783"/>
    </row>
    <row r="51" spans="1:13" ht="15" customHeight="1">
      <c r="A51" s="782" t="s">
        <v>1353</v>
      </c>
      <c r="B51" s="777" t="s">
        <v>1354</v>
      </c>
      <c r="C51" s="783">
        <v>452573</v>
      </c>
      <c r="D51" s="783">
        <v>460870</v>
      </c>
      <c r="E51" s="783">
        <v>938034</v>
      </c>
      <c r="F51" s="783">
        <v>1100396.4169207199</v>
      </c>
      <c r="G51" s="783">
        <v>1614110.98806466</v>
      </c>
      <c r="H51" s="783">
        <v>2234283.9448393602</v>
      </c>
      <c r="I51" s="783"/>
      <c r="J51" s="783"/>
      <c r="K51" s="783"/>
      <c r="L51" s="783"/>
      <c r="M51" s="783"/>
    </row>
    <row r="52" spans="1:13" ht="15" customHeight="1">
      <c r="A52" s="782" t="s">
        <v>1355</v>
      </c>
      <c r="B52" s="777" t="s">
        <v>1356</v>
      </c>
      <c r="C52" s="783">
        <v>135096</v>
      </c>
      <c r="D52" s="783">
        <v>223912</v>
      </c>
      <c r="E52" s="783">
        <v>394390</v>
      </c>
      <c r="F52" s="783">
        <v>890000</v>
      </c>
      <c r="G52" s="783">
        <v>1485000</v>
      </c>
      <c r="H52" s="783">
        <v>1912500</v>
      </c>
      <c r="I52" s="783"/>
      <c r="J52" s="783"/>
      <c r="K52" s="783"/>
      <c r="L52" s="783"/>
      <c r="M52" s="783"/>
    </row>
    <row r="53" spans="1:13" ht="15" customHeight="1">
      <c r="A53" s="782" t="s">
        <v>1357</v>
      </c>
      <c r="B53" s="777" t="s">
        <v>1358</v>
      </c>
      <c r="C53" s="783">
        <v>0</v>
      </c>
      <c r="D53" s="783">
        <v>95139</v>
      </c>
      <c r="E53" s="783">
        <v>133163</v>
      </c>
      <c r="F53" s="783">
        <v>0</v>
      </c>
      <c r="G53" s="783">
        <v>0</v>
      </c>
      <c r="H53" s="783">
        <v>0</v>
      </c>
      <c r="I53" s="783"/>
      <c r="J53" s="783"/>
      <c r="K53" s="783"/>
      <c r="L53" s="783"/>
      <c r="M53" s="783"/>
    </row>
    <row r="54" spans="1:13" ht="15" customHeight="1">
      <c r="A54" s="782" t="s">
        <v>1359</v>
      </c>
      <c r="B54" s="777" t="s">
        <v>1360</v>
      </c>
      <c r="C54" s="783">
        <v>0</v>
      </c>
      <c r="D54" s="783">
        <v>25000</v>
      </c>
      <c r="E54" s="783">
        <v>0</v>
      </c>
      <c r="F54" s="783">
        <v>0</v>
      </c>
      <c r="G54" s="783">
        <v>0</v>
      </c>
      <c r="H54" s="783">
        <v>0</v>
      </c>
      <c r="I54" s="783"/>
      <c r="J54" s="783"/>
      <c r="K54" s="783"/>
      <c r="L54" s="783"/>
      <c r="M54" s="783"/>
    </row>
    <row r="55" spans="1:13" ht="15" customHeight="1">
      <c r="A55" s="782" t="s">
        <v>1361</v>
      </c>
      <c r="B55" s="777" t="s">
        <v>1362</v>
      </c>
      <c r="C55" s="783">
        <v>24100</v>
      </c>
      <c r="D55" s="783">
        <v>0</v>
      </c>
      <c r="E55" s="783">
        <v>0</v>
      </c>
      <c r="F55" s="783">
        <v>0</v>
      </c>
      <c r="G55" s="783">
        <v>0</v>
      </c>
      <c r="H55" s="783">
        <v>0</v>
      </c>
      <c r="I55" s="783"/>
      <c r="J55" s="783"/>
      <c r="K55" s="783"/>
      <c r="L55" s="783"/>
      <c r="M55" s="783"/>
    </row>
    <row r="56" spans="1:13" ht="15" customHeight="1">
      <c r="A56" s="782" t="s">
        <v>1363</v>
      </c>
      <c r="B56" s="777" t="s">
        <v>1364</v>
      </c>
      <c r="C56" s="783">
        <v>60062</v>
      </c>
      <c r="D56" s="783">
        <v>43224</v>
      </c>
      <c r="E56" s="783">
        <v>13224</v>
      </c>
      <c r="F56" s="783">
        <v>0</v>
      </c>
      <c r="G56" s="783">
        <v>0</v>
      </c>
      <c r="H56" s="783">
        <v>0</v>
      </c>
      <c r="I56" s="783"/>
      <c r="J56" s="783"/>
      <c r="K56" s="783"/>
      <c r="L56" s="783"/>
      <c r="M56" s="783"/>
    </row>
    <row r="57" spans="1:13" ht="15" customHeight="1">
      <c r="A57" s="782" t="s">
        <v>1365</v>
      </c>
      <c r="B57" s="777" t="s">
        <v>1366</v>
      </c>
      <c r="C57" s="783">
        <v>219258</v>
      </c>
      <c r="D57" s="783">
        <v>387275</v>
      </c>
      <c r="E57" s="783">
        <v>540777</v>
      </c>
      <c r="F57" s="783">
        <v>890000</v>
      </c>
      <c r="G57" s="783">
        <v>1485000</v>
      </c>
      <c r="H57" s="783">
        <v>1912500</v>
      </c>
      <c r="I57" s="783"/>
      <c r="J57" s="783"/>
      <c r="K57" s="783"/>
      <c r="L57" s="783"/>
      <c r="M57" s="783"/>
    </row>
    <row r="58" spans="1:13" ht="15" customHeight="1">
      <c r="A58" s="782" t="s">
        <v>1367</v>
      </c>
      <c r="B58" s="777" t="s">
        <v>1368</v>
      </c>
      <c r="C58" s="783">
        <v>59993</v>
      </c>
      <c r="D58" s="783">
        <v>53274</v>
      </c>
      <c r="E58" s="783">
        <v>263495</v>
      </c>
      <c r="F58" s="783">
        <v>329620</v>
      </c>
      <c r="G58" s="783">
        <v>617350</v>
      </c>
      <c r="H58" s="783">
        <v>810200</v>
      </c>
      <c r="I58" s="783"/>
      <c r="J58" s="783"/>
      <c r="K58" s="783"/>
      <c r="L58" s="783"/>
      <c r="M58" s="783"/>
    </row>
    <row r="59" spans="1:13" ht="15" customHeight="1">
      <c r="A59" s="782" t="s">
        <v>1369</v>
      </c>
      <c r="B59" s="777" t="s">
        <v>1370</v>
      </c>
      <c r="C59" s="783">
        <v>89515</v>
      </c>
      <c r="D59" s="783">
        <v>119225</v>
      </c>
      <c r="E59" s="783">
        <v>114180</v>
      </c>
      <c r="F59" s="783">
        <v>142305</v>
      </c>
      <c r="G59" s="783">
        <v>156505</v>
      </c>
      <c r="H59" s="783">
        <v>172189</v>
      </c>
      <c r="I59" s="783"/>
      <c r="J59" s="783"/>
      <c r="K59" s="783"/>
      <c r="L59" s="783"/>
      <c r="M59" s="783"/>
    </row>
    <row r="60" spans="1:13" ht="15" customHeight="1">
      <c r="A60" s="782" t="s">
        <v>1371</v>
      </c>
      <c r="B60" s="777" t="s">
        <v>1372</v>
      </c>
      <c r="C60" s="783">
        <v>27954</v>
      </c>
      <c r="D60" s="783">
        <v>15273</v>
      </c>
      <c r="E60" s="783">
        <v>8606</v>
      </c>
      <c r="F60" s="783">
        <v>31000</v>
      </c>
      <c r="G60" s="783">
        <v>36600</v>
      </c>
      <c r="H60" s="783">
        <v>37260</v>
      </c>
      <c r="I60" s="783"/>
      <c r="J60" s="783"/>
      <c r="K60" s="783"/>
      <c r="L60" s="783"/>
      <c r="M60" s="783"/>
    </row>
    <row r="61" spans="1:13" ht="15" customHeight="1">
      <c r="A61" s="782" t="s">
        <v>1373</v>
      </c>
      <c r="B61" s="777" t="s">
        <v>1374</v>
      </c>
      <c r="C61" s="783">
        <v>36152</v>
      </c>
      <c r="D61" s="783">
        <v>43229</v>
      </c>
      <c r="E61" s="783">
        <v>55600</v>
      </c>
      <c r="F61" s="783">
        <v>90400</v>
      </c>
      <c r="G61" s="783">
        <v>172208</v>
      </c>
      <c r="H61" s="783">
        <v>195652</v>
      </c>
      <c r="I61" s="783"/>
      <c r="J61" s="783"/>
      <c r="K61" s="783"/>
      <c r="L61" s="783"/>
      <c r="M61" s="783"/>
    </row>
    <row r="62" spans="1:13" ht="15" customHeight="1">
      <c r="A62" s="782" t="s">
        <v>1375</v>
      </c>
      <c r="B62" s="777" t="s">
        <v>1376</v>
      </c>
      <c r="C62" s="783">
        <v>35299</v>
      </c>
      <c r="D62" s="783">
        <v>40299</v>
      </c>
      <c r="E62" s="783">
        <v>60557</v>
      </c>
      <c r="F62" s="783">
        <v>48000</v>
      </c>
      <c r="G62" s="783">
        <v>43000</v>
      </c>
      <c r="H62" s="783">
        <v>31348</v>
      </c>
      <c r="I62" s="783"/>
      <c r="J62" s="783"/>
      <c r="K62" s="783"/>
      <c r="L62" s="783"/>
      <c r="M62" s="783"/>
    </row>
    <row r="63" spans="1:13" ht="15" customHeight="1">
      <c r="A63" s="782" t="s">
        <v>1377</v>
      </c>
      <c r="B63" s="777" t="s">
        <v>1378</v>
      </c>
      <c r="C63" s="783">
        <v>5385</v>
      </c>
      <c r="D63" s="783">
        <v>5072</v>
      </c>
      <c r="E63" s="783">
        <v>7793</v>
      </c>
      <c r="F63" s="783">
        <v>9750</v>
      </c>
      <c r="G63" s="783">
        <v>12750</v>
      </c>
      <c r="H63" s="783">
        <v>24750</v>
      </c>
      <c r="I63" s="783"/>
      <c r="J63" s="783"/>
      <c r="K63" s="783"/>
      <c r="L63" s="783"/>
      <c r="M63" s="783"/>
    </row>
    <row r="64" spans="1:13" ht="15" customHeight="1">
      <c r="A64" s="782" t="s">
        <v>1379</v>
      </c>
      <c r="B64" s="777" t="s">
        <v>1380</v>
      </c>
      <c r="C64" s="783">
        <v>40684</v>
      </c>
      <c r="D64" s="783">
        <v>45371</v>
      </c>
      <c r="E64" s="783">
        <v>68350</v>
      </c>
      <c r="F64" s="783">
        <v>57750</v>
      </c>
      <c r="G64" s="783">
        <v>55750</v>
      </c>
      <c r="H64" s="783">
        <v>56098</v>
      </c>
      <c r="I64" s="783"/>
      <c r="J64" s="783"/>
      <c r="K64" s="783"/>
      <c r="L64" s="783"/>
      <c r="M64" s="783"/>
    </row>
    <row r="65" spans="1:13" ht="15" customHeight="1">
      <c r="A65" s="782" t="s">
        <v>1381</v>
      </c>
      <c r="B65" s="777" t="s">
        <v>1382</v>
      </c>
      <c r="C65" s="783">
        <v>-56796</v>
      </c>
      <c r="D65" s="783">
        <v>81601</v>
      </c>
      <c r="E65" s="783">
        <v>-27654</v>
      </c>
      <c r="F65" s="783">
        <v>0</v>
      </c>
      <c r="G65" s="783">
        <v>0</v>
      </c>
      <c r="H65" s="783">
        <v>0</v>
      </c>
      <c r="I65" s="783"/>
      <c r="J65" s="783"/>
      <c r="K65" s="783"/>
      <c r="L65" s="783"/>
      <c r="M65" s="783"/>
    </row>
    <row r="66" spans="1:13" ht="15" customHeight="1">
      <c r="A66" s="782" t="s">
        <v>1383</v>
      </c>
      <c r="B66" s="777" t="s">
        <v>1384</v>
      </c>
      <c r="C66" s="783">
        <v>0</v>
      </c>
      <c r="D66" s="783">
        <v>0</v>
      </c>
      <c r="E66" s="783">
        <v>0</v>
      </c>
      <c r="F66" s="783">
        <v>0</v>
      </c>
      <c r="G66" s="783">
        <v>0</v>
      </c>
      <c r="H66" s="783">
        <v>0</v>
      </c>
      <c r="I66" s="783"/>
      <c r="J66" s="783"/>
      <c r="K66" s="783"/>
      <c r="L66" s="783"/>
      <c r="M66" s="783"/>
    </row>
    <row r="67" spans="1:13" ht="15" customHeight="1">
      <c r="A67" s="782" t="s">
        <v>1385</v>
      </c>
      <c r="B67" s="777" t="s">
        <v>1386</v>
      </c>
      <c r="C67" s="783">
        <v>0</v>
      </c>
      <c r="D67" s="783">
        <v>0</v>
      </c>
      <c r="E67" s="783">
        <v>0</v>
      </c>
      <c r="F67" s="783">
        <v>0</v>
      </c>
      <c r="G67" s="783">
        <v>0</v>
      </c>
      <c r="H67" s="783">
        <v>0</v>
      </c>
      <c r="I67" s="783"/>
      <c r="J67" s="783"/>
      <c r="K67" s="783"/>
      <c r="L67" s="783"/>
      <c r="M67" s="783"/>
    </row>
    <row r="68" spans="1:13" ht="15" customHeight="1">
      <c r="A68" s="782" t="s">
        <v>1387</v>
      </c>
      <c r="B68" s="777" t="s">
        <v>454</v>
      </c>
      <c r="C68" s="783">
        <v>10715</v>
      </c>
      <c r="D68" s="783">
        <v>7103</v>
      </c>
      <c r="E68" s="783">
        <v>4376</v>
      </c>
      <c r="F68" s="783">
        <v>9041</v>
      </c>
      <c r="G68" s="783">
        <v>9945</v>
      </c>
      <c r="H68" s="783">
        <v>10939</v>
      </c>
      <c r="I68" s="783"/>
      <c r="J68" s="783"/>
      <c r="K68" s="783"/>
      <c r="L68" s="783"/>
      <c r="M68" s="783"/>
    </row>
    <row r="69" spans="1:13" ht="15" customHeight="1">
      <c r="A69" s="782" t="s">
        <v>1388</v>
      </c>
      <c r="B69" s="777" t="s">
        <v>1389</v>
      </c>
      <c r="C69" s="783">
        <v>208217</v>
      </c>
      <c r="D69" s="783">
        <v>365076</v>
      </c>
      <c r="E69" s="783">
        <v>486953</v>
      </c>
      <c r="F69" s="783">
        <v>660116</v>
      </c>
      <c r="G69" s="783">
        <v>1048358</v>
      </c>
      <c r="H69" s="783">
        <v>1282338</v>
      </c>
      <c r="I69" s="783"/>
      <c r="J69" s="783"/>
      <c r="K69" s="783"/>
      <c r="L69" s="783"/>
      <c r="M69" s="783"/>
    </row>
    <row r="70" spans="1:13" ht="15" customHeight="1">
      <c r="A70" s="782" t="s">
        <v>1390</v>
      </c>
      <c r="B70" s="777" t="s">
        <v>1391</v>
      </c>
      <c r="C70" s="783">
        <v>8509</v>
      </c>
      <c r="D70" s="783">
        <v>5401</v>
      </c>
      <c r="E70" s="783">
        <v>4859</v>
      </c>
      <c r="F70" s="783">
        <v>7491.04653928279</v>
      </c>
      <c r="G70" s="783">
        <v>8173.1490385632696</v>
      </c>
      <c r="H70" s="783">
        <v>10625.124328731001</v>
      </c>
      <c r="I70" s="783"/>
      <c r="J70" s="783"/>
      <c r="K70" s="783"/>
      <c r="L70" s="783"/>
      <c r="M70" s="783"/>
    </row>
    <row r="71" spans="1:13" ht="15" customHeight="1">
      <c r="A71" s="782" t="s">
        <v>1392</v>
      </c>
      <c r="B71" s="777" t="s">
        <v>1393</v>
      </c>
      <c r="C71" s="783">
        <v>-8508</v>
      </c>
      <c r="D71" s="783">
        <v>-5401</v>
      </c>
      <c r="E71" s="783">
        <v>-4859</v>
      </c>
      <c r="F71" s="783">
        <v>-7491.04653928279</v>
      </c>
      <c r="G71" s="783">
        <v>-8173.1490385632696</v>
      </c>
      <c r="H71" s="783">
        <v>-10625.124328731001</v>
      </c>
      <c r="I71" s="783"/>
      <c r="J71" s="783"/>
      <c r="K71" s="783"/>
      <c r="L71" s="783"/>
      <c r="M71" s="783"/>
    </row>
    <row r="72" spans="1:13" ht="15" customHeight="1">
      <c r="A72" s="782" t="s">
        <v>1394</v>
      </c>
      <c r="B72" s="777" t="s">
        <v>1395</v>
      </c>
      <c r="C72" s="783">
        <v>0</v>
      </c>
      <c r="D72" s="783">
        <v>0</v>
      </c>
      <c r="E72" s="783">
        <v>0</v>
      </c>
      <c r="F72" s="783">
        <v>0</v>
      </c>
      <c r="G72" s="783">
        <v>0</v>
      </c>
      <c r="H72" s="783">
        <v>0</v>
      </c>
      <c r="I72" s="783"/>
      <c r="J72" s="783"/>
      <c r="K72" s="783"/>
      <c r="L72" s="783"/>
      <c r="M72" s="783"/>
    </row>
    <row r="73" spans="1:13" ht="15" customHeight="1">
      <c r="A73" s="782" t="s">
        <v>1396</v>
      </c>
      <c r="B73" s="777" t="s">
        <v>1397</v>
      </c>
      <c r="C73" s="783">
        <v>0</v>
      </c>
      <c r="D73" s="783">
        <v>0</v>
      </c>
      <c r="E73" s="783">
        <v>0</v>
      </c>
      <c r="F73" s="783">
        <v>0</v>
      </c>
      <c r="G73" s="783">
        <v>0</v>
      </c>
      <c r="H73" s="783">
        <v>0</v>
      </c>
      <c r="I73" s="783"/>
      <c r="J73" s="783"/>
      <c r="K73" s="783"/>
      <c r="L73" s="783"/>
      <c r="M73" s="783"/>
    </row>
    <row r="74" spans="1:13" ht="15" customHeight="1">
      <c r="A74" s="782" t="s">
        <v>1398</v>
      </c>
      <c r="B74" s="777" t="s">
        <v>1399</v>
      </c>
      <c r="C74" s="783">
        <v>2533</v>
      </c>
      <c r="D74" s="783">
        <v>16798</v>
      </c>
      <c r="E74" s="783">
        <v>48965</v>
      </c>
      <c r="F74" s="783">
        <v>222392.95346071699</v>
      </c>
      <c r="G74" s="783">
        <v>428468.85096143698</v>
      </c>
      <c r="H74" s="783">
        <v>619536.87567126902</v>
      </c>
      <c r="I74" s="783"/>
      <c r="J74" s="783"/>
      <c r="K74" s="783"/>
      <c r="L74" s="783"/>
      <c r="M74" s="783"/>
    </row>
    <row r="75" spans="1:13" ht="15" customHeight="1">
      <c r="A75" s="782" t="s">
        <v>1400</v>
      </c>
      <c r="B75" s="777" t="s">
        <v>1401</v>
      </c>
      <c r="C75" s="783">
        <v>3549</v>
      </c>
      <c r="D75" s="783">
        <v>8368</v>
      </c>
      <c r="E75" s="783">
        <v>14054</v>
      </c>
      <c r="F75" s="783">
        <v>62339.784830572098</v>
      </c>
      <c r="G75" s="783">
        <v>119861.562230745</v>
      </c>
      <c r="H75" s="783">
        <v>173265.16816110499</v>
      </c>
      <c r="I75" s="783"/>
      <c r="J75" s="783"/>
      <c r="K75" s="783"/>
      <c r="L75" s="783"/>
      <c r="M75" s="783"/>
    </row>
    <row r="76" spans="1:13" ht="15" customHeight="1">
      <c r="A76" s="782" t="s">
        <v>1402</v>
      </c>
      <c r="B76" s="777" t="s">
        <v>1342</v>
      </c>
      <c r="C76" s="783">
        <v>-1016</v>
      </c>
      <c r="D76" s="783">
        <v>8430</v>
      </c>
      <c r="E76" s="783">
        <v>34911</v>
      </c>
      <c r="F76" s="783">
        <v>160053.168630145</v>
      </c>
      <c r="G76" s="783">
        <v>308607.288730692</v>
      </c>
      <c r="H76" s="783">
        <v>446271.70751016401</v>
      </c>
      <c r="I76" s="783"/>
      <c r="J76" s="783"/>
      <c r="K76" s="783"/>
      <c r="L76" s="783"/>
      <c r="M76" s="783"/>
    </row>
    <row r="77" spans="1:13" ht="14">
      <c r="A77" s="782"/>
    </row>
    <row r="80" spans="1:13" ht="14">
      <c r="B80" s="770" t="s">
        <v>1403</v>
      </c>
    </row>
    <row r="81" spans="1:19" ht="21" customHeight="1">
      <c r="A81" s="784"/>
      <c r="B81" s="785" t="s">
        <v>1404</v>
      </c>
      <c r="C81" s="786" t="s">
        <v>1405</v>
      </c>
      <c r="D81" s="787">
        <v>2019</v>
      </c>
      <c r="E81" s="787">
        <v>2020</v>
      </c>
      <c r="F81" s="787">
        <v>2021</v>
      </c>
      <c r="G81" s="787" t="s">
        <v>514</v>
      </c>
      <c r="H81" s="787" t="s">
        <v>515</v>
      </c>
      <c r="I81" s="787" t="s">
        <v>516</v>
      </c>
      <c r="J81" s="787"/>
      <c r="K81" s="787"/>
      <c r="L81" s="787"/>
      <c r="M81" s="787"/>
      <c r="N81" s="787"/>
      <c r="P81" s="788" t="s">
        <v>1406</v>
      </c>
      <c r="Q81" s="780"/>
      <c r="R81" s="780"/>
      <c r="S81" s="780"/>
    </row>
    <row r="82" spans="1:19" ht="14">
      <c r="A82" s="782" t="s">
        <v>1407</v>
      </c>
      <c r="B82" s="789" t="s">
        <v>1408</v>
      </c>
      <c r="C82" s="790">
        <v>1.7097640000000001</v>
      </c>
      <c r="D82" s="791">
        <v>0.96449191685912306</v>
      </c>
      <c r="E82" s="791">
        <v>0.50974936582228703</v>
      </c>
      <c r="F82" s="791">
        <v>1.0876163188721799</v>
      </c>
      <c r="G82" s="791">
        <v>0.575268818304014</v>
      </c>
      <c r="H82" s="791">
        <v>0.51177678835273899</v>
      </c>
      <c r="I82" s="791">
        <v>0.48912354508149197</v>
      </c>
      <c r="J82" s="791"/>
      <c r="K82" s="791"/>
      <c r="L82" s="791"/>
      <c r="M82" s="791"/>
      <c r="N82" s="791"/>
      <c r="P82" s="770" t="s">
        <v>1409</v>
      </c>
    </row>
    <row r="83" spans="1:19" ht="14">
      <c r="A83" s="782"/>
      <c r="B83" s="789"/>
      <c r="D83" s="782" t="s">
        <v>1410</v>
      </c>
      <c r="E83" s="782" t="s">
        <v>1411</v>
      </c>
      <c r="F83" s="782" t="s">
        <v>1410</v>
      </c>
      <c r="G83" s="782" t="s">
        <v>1412</v>
      </c>
      <c r="H83" s="782" t="s">
        <v>1411</v>
      </c>
      <c r="I83" s="782" t="s">
        <v>1411</v>
      </c>
      <c r="J83" s="782"/>
      <c r="K83" s="782"/>
      <c r="L83" s="782"/>
      <c r="M83" s="782"/>
      <c r="N83" s="782"/>
    </row>
    <row r="84" spans="1:19" ht="14">
      <c r="A84" s="782" t="s">
        <v>1413</v>
      </c>
      <c r="B84" s="789" t="s">
        <v>1414</v>
      </c>
      <c r="C84" s="790">
        <v>1.0061549999999999</v>
      </c>
      <c r="D84" s="791">
        <v>0.16450459159014</v>
      </c>
      <c r="E84" s="791">
        <v>7.9931922450791795E-2</v>
      </c>
      <c r="F84" s="791">
        <v>3.9771146070358698E-2</v>
      </c>
      <c r="G84" s="791">
        <v>2.60436754322604E-2</v>
      </c>
      <c r="H84" s="791">
        <v>1.65988664287057E-2</v>
      </c>
      <c r="I84" s="791">
        <v>1.5482651369351201E-2</v>
      </c>
      <c r="J84" s="791"/>
      <c r="K84" s="791"/>
      <c r="L84" s="791"/>
      <c r="M84" s="791"/>
      <c r="N84" s="791"/>
      <c r="P84" s="770" t="s">
        <v>1415</v>
      </c>
    </row>
    <row r="85" spans="1:19" ht="14">
      <c r="A85" s="782"/>
      <c r="B85" s="789"/>
      <c r="C85" s="790"/>
      <c r="D85" s="782" t="s">
        <v>1411</v>
      </c>
      <c r="E85" s="782" t="s">
        <v>1416</v>
      </c>
      <c r="F85" s="782" t="s">
        <v>1417</v>
      </c>
      <c r="G85" s="782" t="s">
        <v>1417</v>
      </c>
      <c r="H85" s="782" t="s">
        <v>1417</v>
      </c>
      <c r="I85" s="782" t="s">
        <v>1417</v>
      </c>
      <c r="J85" s="782"/>
      <c r="K85" s="782"/>
      <c r="L85" s="782"/>
      <c r="M85" s="782"/>
      <c r="N85" s="782"/>
    </row>
    <row r="86" spans="1:19" ht="14">
      <c r="A86" s="782" t="s">
        <v>1418</v>
      </c>
      <c r="B86" s="789" t="s">
        <v>1419</v>
      </c>
      <c r="C86" s="790">
        <v>21.733899999999998</v>
      </c>
      <c r="D86" s="791">
        <v>2.73447417048285E-2</v>
      </c>
      <c r="E86" s="791">
        <v>1.7441315994277701E-2</v>
      </c>
      <c r="F86" s="791">
        <v>0.01</v>
      </c>
      <c r="G86" s="791">
        <v>1.2016778725773201E-2</v>
      </c>
      <c r="H86" s="791">
        <v>0.01</v>
      </c>
      <c r="I86" s="791">
        <v>1.0574980099927399E-2</v>
      </c>
      <c r="J86" s="791"/>
      <c r="K86" s="791"/>
      <c r="L86" s="791"/>
      <c r="M86" s="791"/>
      <c r="N86" s="791"/>
      <c r="P86" s="770" t="s">
        <v>1420</v>
      </c>
    </row>
    <row r="87" spans="1:19" ht="14">
      <c r="A87" s="782"/>
      <c r="B87" s="789"/>
      <c r="C87" s="790"/>
      <c r="D87" s="782" t="s">
        <v>1412</v>
      </c>
      <c r="E87" s="782" t="s">
        <v>1411</v>
      </c>
      <c r="F87" s="782" t="s">
        <v>1417</v>
      </c>
      <c r="G87" s="782" t="s">
        <v>1416</v>
      </c>
      <c r="H87" s="782" t="s">
        <v>1417</v>
      </c>
      <c r="I87" s="782" t="s">
        <v>1416</v>
      </c>
      <c r="J87" s="782"/>
      <c r="K87" s="782"/>
      <c r="L87" s="782"/>
      <c r="M87" s="782"/>
      <c r="N87" s="782"/>
    </row>
    <row r="88" spans="1:19" ht="14">
      <c r="A88" s="782" t="s">
        <v>1421</v>
      </c>
      <c r="B88" s="789" t="s">
        <v>1422</v>
      </c>
      <c r="C88" s="790">
        <v>-3.2573829999999999</v>
      </c>
      <c r="D88" s="791">
        <v>0.3</v>
      </c>
      <c r="E88" s="791">
        <v>0.15118885990924999</v>
      </c>
      <c r="F88" s="791">
        <v>3.4268110246203E-2</v>
      </c>
      <c r="G88" s="791">
        <v>0.20818216732664899</v>
      </c>
      <c r="H88" s="791">
        <v>0.3</v>
      </c>
      <c r="I88" s="791">
        <v>0.3</v>
      </c>
      <c r="J88" s="791"/>
      <c r="K88" s="791"/>
      <c r="L88" s="791"/>
      <c r="M88" s="791"/>
      <c r="N88" s="791"/>
      <c r="P88" s="770" t="s">
        <v>1423</v>
      </c>
    </row>
    <row r="89" spans="1:19" ht="14">
      <c r="A89" s="782"/>
      <c r="B89" s="789"/>
      <c r="C89" s="790"/>
      <c r="D89" s="782" t="s">
        <v>1417</v>
      </c>
      <c r="E89" s="782" t="s">
        <v>1417</v>
      </c>
      <c r="F89" s="782" t="s">
        <v>1411</v>
      </c>
      <c r="G89" s="782" t="s">
        <v>1417</v>
      </c>
      <c r="H89" s="782" t="s">
        <v>1417</v>
      </c>
      <c r="I89" s="782" t="s">
        <v>1417</v>
      </c>
      <c r="J89" s="782"/>
      <c r="K89" s="782"/>
      <c r="L89" s="782"/>
      <c r="M89" s="782"/>
      <c r="N89" s="782"/>
    </row>
    <row r="90" spans="1:19" ht="14">
      <c r="A90" s="782" t="s">
        <v>1424</v>
      </c>
      <c r="B90" s="789" t="s">
        <v>1425</v>
      </c>
      <c r="C90" s="790">
        <v>-3.5930999999999998E-2</v>
      </c>
      <c r="D90" s="791">
        <v>1.4</v>
      </c>
      <c r="E90" s="791">
        <v>1.6828908997985801</v>
      </c>
      <c r="F90" s="791">
        <v>1.4</v>
      </c>
      <c r="G90" s="791">
        <v>3.0285500391329498</v>
      </c>
      <c r="H90" s="791">
        <v>5.05325484057576</v>
      </c>
      <c r="I90" s="791">
        <v>6.5079797189233304</v>
      </c>
      <c r="J90" s="791"/>
      <c r="K90" s="791"/>
      <c r="L90" s="791"/>
      <c r="M90" s="791"/>
      <c r="N90" s="791"/>
      <c r="P90" s="770" t="s">
        <v>1426</v>
      </c>
    </row>
    <row r="91" spans="1:19" ht="14">
      <c r="A91" s="782"/>
      <c r="B91" s="789"/>
      <c r="C91" s="790"/>
      <c r="D91" s="782" t="s">
        <v>1410</v>
      </c>
      <c r="E91" s="782" t="s">
        <v>1410</v>
      </c>
      <c r="F91" s="782" t="s">
        <v>1410</v>
      </c>
      <c r="G91" s="782" t="s">
        <v>1410</v>
      </c>
      <c r="H91" s="782" t="s">
        <v>1412</v>
      </c>
      <c r="I91" s="782" t="s">
        <v>1411</v>
      </c>
      <c r="J91" s="782"/>
      <c r="K91" s="782"/>
      <c r="L91" s="782"/>
      <c r="M91" s="782"/>
      <c r="N91" s="782"/>
    </row>
    <row r="92" spans="1:19" ht="14">
      <c r="A92" s="782" t="s">
        <v>1427</v>
      </c>
      <c r="B92" s="789" t="s">
        <v>1428</v>
      </c>
      <c r="C92" s="790">
        <v>0.87492099999999995</v>
      </c>
      <c r="D92" s="791" t="s">
        <v>592</v>
      </c>
      <c r="E92" s="791">
        <v>0.55742879137798296</v>
      </c>
      <c r="F92" s="791">
        <v>0.6</v>
      </c>
      <c r="G92" s="791">
        <v>0.6</v>
      </c>
      <c r="H92" s="791">
        <v>0.56853932584269695</v>
      </c>
      <c r="I92" s="791">
        <v>0.18787878787878801</v>
      </c>
      <c r="J92" s="791"/>
      <c r="K92" s="791"/>
      <c r="L92" s="791"/>
      <c r="M92" s="791"/>
      <c r="N92" s="791"/>
      <c r="P92" s="770" t="s">
        <v>1429</v>
      </c>
    </row>
    <row r="93" spans="1:19" ht="14">
      <c r="A93" s="782"/>
      <c r="B93" s="789"/>
      <c r="C93" s="790"/>
      <c r="D93" s="782" t="s">
        <v>659</v>
      </c>
      <c r="E93" s="782" t="s">
        <v>1410</v>
      </c>
      <c r="F93" s="782" t="s">
        <v>1410</v>
      </c>
      <c r="G93" s="782" t="s">
        <v>1410</v>
      </c>
      <c r="H93" s="782" t="s">
        <v>1410</v>
      </c>
      <c r="I93" s="782" t="s">
        <v>1412</v>
      </c>
      <c r="J93" s="782"/>
      <c r="K93" s="782"/>
      <c r="L93" s="782"/>
      <c r="M93" s="782"/>
      <c r="N93" s="782"/>
    </row>
    <row r="94" spans="1:19" ht="14">
      <c r="A94" s="782" t="s">
        <v>1430</v>
      </c>
      <c r="B94" s="789" t="s">
        <v>1431</v>
      </c>
      <c r="C94" s="790">
        <v>-1.8428690000000001</v>
      </c>
      <c r="D94" s="791">
        <v>0.25534002249360899</v>
      </c>
      <c r="E94" s="791">
        <v>0.26903465185410202</v>
      </c>
      <c r="F94" s="791">
        <v>0.30628100900393801</v>
      </c>
      <c r="G94" s="791">
        <v>0.406540008447135</v>
      </c>
      <c r="H94" s="791">
        <v>0.468346020162621</v>
      </c>
      <c r="I94" s="791">
        <v>0.53808477102826002</v>
      </c>
      <c r="J94" s="791"/>
      <c r="K94" s="791"/>
      <c r="L94" s="791"/>
      <c r="M94" s="791"/>
      <c r="N94" s="791"/>
      <c r="P94" s="770" t="s">
        <v>1432</v>
      </c>
    </row>
    <row r="95" spans="1:19" ht="14">
      <c r="A95" s="782"/>
      <c r="B95" s="789"/>
      <c r="C95" s="790"/>
      <c r="D95" s="782" t="s">
        <v>1411</v>
      </c>
      <c r="E95" s="782" t="s">
        <v>1416</v>
      </c>
      <c r="F95" s="782" t="s">
        <v>1416</v>
      </c>
      <c r="G95" s="782" t="s">
        <v>1416</v>
      </c>
      <c r="H95" s="782" t="s">
        <v>1417</v>
      </c>
      <c r="I95" s="782" t="s">
        <v>1417</v>
      </c>
      <c r="J95" s="782"/>
      <c r="K95" s="782"/>
      <c r="L95" s="782"/>
      <c r="M95" s="782"/>
      <c r="N95" s="782"/>
    </row>
    <row r="96" spans="1:19" ht="14">
      <c r="A96" s="782" t="s">
        <v>1433</v>
      </c>
      <c r="B96" s="789" t="s">
        <v>1434</v>
      </c>
      <c r="C96" s="790">
        <v>-1.3806480000000001</v>
      </c>
      <c r="D96" s="791">
        <v>0</v>
      </c>
      <c r="E96" s="791">
        <v>0</v>
      </c>
      <c r="F96" s="791">
        <v>0</v>
      </c>
      <c r="G96" s="791">
        <v>0</v>
      </c>
      <c r="H96" s="791">
        <v>0</v>
      </c>
      <c r="I96" s="791">
        <v>0</v>
      </c>
      <c r="J96" s="791"/>
      <c r="K96" s="791"/>
      <c r="L96" s="791"/>
      <c r="M96" s="791"/>
      <c r="N96" s="791"/>
      <c r="P96" s="770" t="s">
        <v>1435</v>
      </c>
    </row>
    <row r="97" spans="1:16" ht="14">
      <c r="A97" s="782"/>
      <c r="B97" s="789"/>
      <c r="C97" s="790"/>
      <c r="D97" s="782"/>
      <c r="E97" s="782"/>
      <c r="F97" s="782"/>
      <c r="G97" s="782"/>
      <c r="H97" s="782"/>
      <c r="I97" s="782"/>
      <c r="J97" s="782"/>
      <c r="K97" s="782"/>
      <c r="L97" s="782"/>
      <c r="M97" s="782"/>
      <c r="N97" s="782"/>
    </row>
    <row r="98" spans="1:16" ht="14">
      <c r="A98" s="782" t="s">
        <v>1436</v>
      </c>
      <c r="B98" s="789" t="s">
        <v>1437</v>
      </c>
      <c r="C98" s="790">
        <v>0.50253700000000001</v>
      </c>
      <c r="D98" s="791">
        <v>0</v>
      </c>
      <c r="E98" s="791">
        <v>0</v>
      </c>
      <c r="F98" s="791">
        <v>0</v>
      </c>
      <c r="G98" s="791">
        <v>0</v>
      </c>
      <c r="H98" s="791">
        <v>0</v>
      </c>
      <c r="I98" s="791">
        <v>0</v>
      </c>
      <c r="J98" s="791"/>
      <c r="K98" s="791"/>
      <c r="L98" s="791"/>
      <c r="M98" s="791"/>
      <c r="N98" s="791"/>
      <c r="P98" s="770" t="s">
        <v>1438</v>
      </c>
    </row>
    <row r="99" spans="1:16" ht="14">
      <c r="A99" s="782"/>
      <c r="B99" s="789"/>
      <c r="C99" s="790"/>
      <c r="D99" s="782"/>
      <c r="E99" s="782"/>
      <c r="F99" s="782"/>
      <c r="G99" s="782"/>
      <c r="H99" s="782"/>
      <c r="I99" s="782"/>
      <c r="J99" s="782"/>
      <c r="K99" s="782"/>
      <c r="L99" s="782"/>
      <c r="M99" s="782"/>
      <c r="N99" s="782"/>
    </row>
    <row r="100" spans="1:16" ht="14">
      <c r="A100" s="782" t="s">
        <v>1439</v>
      </c>
      <c r="B100" s="789" t="s">
        <v>1440</v>
      </c>
      <c r="C100" s="790">
        <v>-1.3185750000000001</v>
      </c>
      <c r="D100" s="791" t="s">
        <v>592</v>
      </c>
      <c r="E100" s="791">
        <v>0</v>
      </c>
      <c r="F100" s="791">
        <v>0</v>
      </c>
      <c r="G100" s="791">
        <v>0</v>
      </c>
      <c r="H100" s="791">
        <v>0</v>
      </c>
      <c r="I100" s="791">
        <v>0</v>
      </c>
      <c r="J100" s="791"/>
      <c r="K100" s="791"/>
      <c r="L100" s="791"/>
      <c r="M100" s="791"/>
      <c r="N100" s="791"/>
      <c r="P100" s="770" t="s">
        <v>1441</v>
      </c>
    </row>
    <row r="101" spans="1:16" ht="14">
      <c r="A101" s="782"/>
      <c r="B101" s="789"/>
      <c r="C101" s="790"/>
      <c r="D101" s="782"/>
      <c r="E101" s="782"/>
      <c r="F101" s="782"/>
      <c r="G101" s="782"/>
      <c r="H101" s="782"/>
      <c r="I101" s="782"/>
      <c r="J101" s="782"/>
      <c r="K101" s="782"/>
      <c r="L101" s="782"/>
      <c r="M101" s="782"/>
      <c r="N101" s="782"/>
    </row>
    <row r="102" spans="1:16" ht="14">
      <c r="A102" s="782" t="s">
        <v>1442</v>
      </c>
      <c r="B102" s="789" t="s">
        <v>1443</v>
      </c>
      <c r="C102" s="790">
        <v>0.92537499999999995</v>
      </c>
      <c r="D102" s="791">
        <v>1</v>
      </c>
      <c r="E102" s="791">
        <v>1</v>
      </c>
      <c r="F102" s="791">
        <v>1</v>
      </c>
      <c r="G102" s="791">
        <v>0</v>
      </c>
      <c r="H102" s="791">
        <v>0</v>
      </c>
      <c r="I102" s="791">
        <v>0</v>
      </c>
      <c r="J102" s="791"/>
      <c r="K102" s="791"/>
      <c r="L102" s="791"/>
      <c r="M102" s="791"/>
      <c r="N102" s="791"/>
      <c r="P102" s="770" t="s">
        <v>1444</v>
      </c>
    </row>
    <row r="103" spans="1:16" ht="14">
      <c r="A103" s="782"/>
      <c r="B103" s="789"/>
      <c r="C103" s="790"/>
      <c r="D103" s="782"/>
      <c r="E103" s="782"/>
      <c r="F103" s="782"/>
      <c r="G103" s="782"/>
      <c r="H103" s="782"/>
      <c r="I103" s="782"/>
      <c r="J103" s="782"/>
      <c r="K103" s="782"/>
      <c r="L103" s="782"/>
      <c r="M103" s="782"/>
      <c r="N103" s="782"/>
    </row>
    <row r="104" spans="1:16" ht="14">
      <c r="A104" s="782" t="s">
        <v>1445</v>
      </c>
      <c r="B104" s="789" t="s">
        <v>1446</v>
      </c>
      <c r="C104" s="790">
        <v>-0.67270399999999997</v>
      </c>
      <c r="D104" s="791">
        <v>0.96449191685912306</v>
      </c>
      <c r="E104" s="791">
        <v>0.50974936582228703</v>
      </c>
      <c r="F104" s="791">
        <v>1.0876163188721799</v>
      </c>
      <c r="G104" s="791">
        <v>0</v>
      </c>
      <c r="H104" s="791">
        <v>0</v>
      </c>
      <c r="I104" s="791">
        <v>0</v>
      </c>
      <c r="J104" s="791"/>
      <c r="K104" s="791"/>
      <c r="L104" s="791"/>
      <c r="M104" s="791"/>
      <c r="N104" s="791"/>
      <c r="P104" s="770" t="s">
        <v>1447</v>
      </c>
    </row>
    <row r="105" spans="1:16" ht="14">
      <c r="A105" s="782"/>
      <c r="B105" s="789"/>
      <c r="C105" s="790"/>
      <c r="D105" s="782"/>
      <c r="E105" s="782"/>
      <c r="F105" s="782"/>
      <c r="G105" s="782"/>
      <c r="H105" s="782"/>
      <c r="I105" s="782"/>
      <c r="J105" s="782"/>
      <c r="K105" s="782"/>
      <c r="L105" s="782"/>
      <c r="M105" s="782"/>
      <c r="N105" s="782"/>
    </row>
    <row r="106" spans="1:16" ht="14">
      <c r="A106" s="782" t="s">
        <v>1448</v>
      </c>
      <c r="B106" s="789" t="s">
        <v>1449</v>
      </c>
      <c r="C106" s="790">
        <v>-11.510579999999999</v>
      </c>
      <c r="D106" s="791">
        <v>2.73447417048285E-2</v>
      </c>
      <c r="E106" s="791">
        <v>1.7441315994277701E-2</v>
      </c>
      <c r="F106" s="791">
        <v>0.01</v>
      </c>
      <c r="G106" s="791">
        <v>0</v>
      </c>
      <c r="H106" s="791">
        <v>0</v>
      </c>
      <c r="I106" s="791">
        <v>0</v>
      </c>
      <c r="J106" s="791"/>
      <c r="K106" s="791"/>
      <c r="L106" s="791"/>
      <c r="M106" s="791"/>
      <c r="N106" s="791"/>
      <c r="P106" s="770" t="s">
        <v>1450</v>
      </c>
    </row>
    <row r="107" spans="1:16" ht="14">
      <c r="A107" s="782"/>
      <c r="B107" s="789"/>
      <c r="C107" s="790"/>
      <c r="D107" s="782"/>
      <c r="E107" s="782"/>
      <c r="F107" s="782"/>
      <c r="G107" s="782"/>
      <c r="H107" s="782"/>
      <c r="I107" s="782"/>
      <c r="J107" s="782"/>
      <c r="K107" s="782"/>
      <c r="L107" s="782"/>
      <c r="M107" s="782"/>
      <c r="N107" s="782"/>
    </row>
    <row r="108" spans="1:16" ht="14">
      <c r="A108" s="782" t="s">
        <v>1451</v>
      </c>
      <c r="B108" s="789" t="s">
        <v>1452</v>
      </c>
      <c r="C108" s="790">
        <v>1.9340489999999999</v>
      </c>
      <c r="D108" s="791">
        <v>0.3</v>
      </c>
      <c r="E108" s="791">
        <v>0.15118885990924999</v>
      </c>
      <c r="F108" s="791">
        <v>3.4268110246203E-2</v>
      </c>
      <c r="G108" s="791">
        <v>0</v>
      </c>
      <c r="H108" s="791">
        <v>0</v>
      </c>
      <c r="I108" s="791">
        <v>0</v>
      </c>
      <c r="J108" s="791"/>
      <c r="K108" s="791"/>
      <c r="L108" s="791"/>
      <c r="M108" s="791"/>
      <c r="N108" s="791"/>
      <c r="P108" s="770" t="s">
        <v>1453</v>
      </c>
    </row>
    <row r="109" spans="1:16" ht="14">
      <c r="D109" s="782"/>
      <c r="E109" s="782"/>
      <c r="F109" s="782"/>
      <c r="G109" s="782"/>
      <c r="H109" s="782"/>
      <c r="I109" s="782"/>
      <c r="J109" s="782"/>
      <c r="K109" s="782"/>
      <c r="L109" s="782"/>
      <c r="M109" s="782"/>
      <c r="N109" s="782"/>
    </row>
    <row r="110" spans="1:16">
      <c r="B110" s="932"/>
      <c r="C110" s="932"/>
      <c r="D110" s="932"/>
      <c r="E110" s="932"/>
      <c r="F110" s="932"/>
      <c r="G110" s="932"/>
      <c r="H110" s="932"/>
    </row>
    <row r="111" spans="1:16" ht="14">
      <c r="A111" s="782"/>
      <c r="B111" s="932"/>
      <c r="C111" s="932"/>
      <c r="D111" s="932"/>
      <c r="E111" s="932"/>
      <c r="F111" s="932"/>
      <c r="G111" s="932"/>
      <c r="H111" s="932"/>
    </row>
    <row r="112" spans="1:16" ht="14">
      <c r="A112" s="782"/>
    </row>
    <row r="113" spans="1:20" ht="14">
      <c r="A113" s="782"/>
    </row>
    <row r="114" spans="1:20" ht="14">
      <c r="B114" s="770" t="s">
        <v>1454</v>
      </c>
    </row>
    <row r="116" spans="1:20" ht="14">
      <c r="C116" s="787">
        <v>2019</v>
      </c>
      <c r="D116" s="787">
        <v>2020</v>
      </c>
      <c r="E116" s="787">
        <v>2021</v>
      </c>
      <c r="F116" s="787" t="s">
        <v>514</v>
      </c>
      <c r="G116" s="787" t="s">
        <v>515</v>
      </c>
      <c r="H116" s="787" t="s">
        <v>516</v>
      </c>
      <c r="I116" s="787"/>
      <c r="J116" s="787"/>
      <c r="K116" s="787"/>
      <c r="L116" s="787"/>
      <c r="M116" s="787"/>
      <c r="O116" s="788" t="s">
        <v>1406</v>
      </c>
      <c r="P116" s="780"/>
      <c r="Q116" s="780"/>
      <c r="R116" s="780"/>
    </row>
    <row r="117" spans="1:20" ht="15" customHeight="1">
      <c r="B117" s="777" t="s">
        <v>1455</v>
      </c>
      <c r="C117" s="792" t="s">
        <v>592</v>
      </c>
      <c r="D117" s="792">
        <v>-3.1399060405225501</v>
      </c>
      <c r="E117" s="792">
        <v>-2.5236102150626198</v>
      </c>
      <c r="F117" s="792">
        <v>-4.3242689057746597</v>
      </c>
      <c r="G117" s="792">
        <v>-4.9994222047894699</v>
      </c>
      <c r="H117" s="792">
        <v>-5.5406174301959599</v>
      </c>
      <c r="I117" s="792"/>
      <c r="J117" s="792"/>
      <c r="K117" s="792"/>
      <c r="L117" s="792"/>
      <c r="M117" s="792"/>
      <c r="O117" s="770" t="s">
        <v>1456</v>
      </c>
    </row>
    <row r="118" spans="1:20" ht="14">
      <c r="O118" s="777" t="s">
        <v>1457</v>
      </c>
    </row>
    <row r="119" spans="1:20" ht="25" customHeight="1">
      <c r="B119" s="793" t="s">
        <v>1458</v>
      </c>
      <c r="C119" s="794" t="s">
        <v>1459</v>
      </c>
      <c r="D119" s="794" t="s">
        <v>1460</v>
      </c>
      <c r="E119" s="794" t="s">
        <v>1461</v>
      </c>
      <c r="F119" s="794" t="s">
        <v>1462</v>
      </c>
      <c r="G119" s="794" t="s">
        <v>1463</v>
      </c>
      <c r="H119" s="794" t="s">
        <v>1463</v>
      </c>
      <c r="I119" s="794"/>
      <c r="J119" s="794"/>
      <c r="K119" s="794"/>
      <c r="L119" s="794"/>
      <c r="M119" s="794"/>
    </row>
    <row r="120" spans="1:20" ht="15" customHeight="1">
      <c r="B120" s="777" t="s">
        <v>1464</v>
      </c>
      <c r="O120" s="932" t="s">
        <v>1465</v>
      </c>
      <c r="P120" s="932"/>
      <c r="Q120" s="932"/>
      <c r="R120" s="932"/>
      <c r="S120" s="932"/>
      <c r="T120" s="932"/>
    </row>
    <row r="121" spans="1:20" ht="14">
      <c r="B121" s="777"/>
      <c r="O121" s="932"/>
      <c r="P121" s="932"/>
      <c r="Q121" s="932"/>
      <c r="R121" s="932"/>
      <c r="S121" s="932"/>
      <c r="T121" s="932"/>
    </row>
    <row r="122" spans="1:20">
      <c r="O122" s="932"/>
      <c r="P122" s="932"/>
      <c r="Q122" s="932"/>
      <c r="R122" s="932"/>
      <c r="S122" s="932"/>
      <c r="T122" s="932"/>
    </row>
    <row r="123" spans="1:20" ht="9" customHeight="1">
      <c r="O123" s="932"/>
      <c r="P123" s="932"/>
      <c r="Q123" s="932"/>
      <c r="R123" s="932"/>
      <c r="S123" s="932"/>
      <c r="T123" s="932"/>
    </row>
    <row r="124" spans="1:20" ht="22.5" customHeight="1">
      <c r="O124" s="932"/>
      <c r="P124" s="932"/>
      <c r="Q124" s="932"/>
      <c r="R124" s="932"/>
      <c r="S124" s="932"/>
      <c r="T124" s="932"/>
    </row>
    <row r="125" spans="1:20" ht="8.25" customHeight="1">
      <c r="O125" s="795"/>
      <c r="P125" s="795"/>
      <c r="Q125" s="795"/>
      <c r="R125" s="795"/>
      <c r="S125" s="795"/>
      <c r="T125" s="795"/>
    </row>
    <row r="126" spans="1:20" ht="24" customHeight="1">
      <c r="J126" s="796"/>
      <c r="K126" s="796"/>
      <c r="L126" s="796"/>
      <c r="M126" s="796"/>
      <c r="N126" s="796"/>
      <c r="O126" s="796"/>
    </row>
    <row r="127" spans="1:20" ht="14">
      <c r="B127" s="777"/>
    </row>
    <row r="128" spans="1:20" ht="14">
      <c r="B128" s="777"/>
    </row>
    <row r="129" spans="1:13" ht="13.5" customHeight="1"/>
    <row r="134" spans="1:13" ht="26">
      <c r="B134" s="769" t="s">
        <v>1466</v>
      </c>
    </row>
    <row r="136" spans="1:13" ht="14">
      <c r="B136" s="770" t="s">
        <v>1467</v>
      </c>
    </row>
    <row r="138" spans="1:13" ht="15" customHeight="1">
      <c r="B138" s="780"/>
      <c r="C138" s="787">
        <v>2019</v>
      </c>
      <c r="D138" s="787">
        <v>2020</v>
      </c>
      <c r="E138" s="787">
        <v>2021</v>
      </c>
      <c r="F138" s="787" t="s">
        <v>514</v>
      </c>
      <c r="G138" s="787" t="s">
        <v>515</v>
      </c>
      <c r="H138" s="787" t="s">
        <v>516</v>
      </c>
      <c r="I138" s="787"/>
      <c r="J138" s="787"/>
      <c r="K138" s="787"/>
      <c r="L138" s="787"/>
      <c r="M138" s="787"/>
    </row>
    <row r="139" spans="1:13" ht="15" customHeight="1">
      <c r="C139" s="781" t="s">
        <v>21</v>
      </c>
      <c r="D139" s="781" t="s">
        <v>21</v>
      </c>
      <c r="E139" s="781" t="s">
        <v>21</v>
      </c>
      <c r="F139" s="781" t="s">
        <v>21</v>
      </c>
      <c r="G139" s="781" t="s">
        <v>21</v>
      </c>
      <c r="H139" s="781" t="s">
        <v>21</v>
      </c>
      <c r="I139" s="781"/>
      <c r="J139" s="781"/>
      <c r="K139" s="781"/>
      <c r="L139" s="781"/>
      <c r="M139" s="781"/>
    </row>
    <row r="140" spans="1:13" ht="15" customHeight="1">
      <c r="A140" s="782" t="s">
        <v>1468</v>
      </c>
      <c r="B140" s="789" t="s">
        <v>1469</v>
      </c>
      <c r="C140" s="797">
        <v>0</v>
      </c>
      <c r="D140" s="797">
        <v>0</v>
      </c>
      <c r="E140" s="797">
        <v>0</v>
      </c>
      <c r="F140" s="797">
        <v>253493</v>
      </c>
      <c r="G140" s="797">
        <v>411393</v>
      </c>
      <c r="H140" s="797">
        <v>569293</v>
      </c>
      <c r="I140" s="797"/>
      <c r="J140" s="797"/>
      <c r="K140" s="797"/>
      <c r="L140" s="797"/>
      <c r="M140" s="797"/>
    </row>
    <row r="141" spans="1:13" ht="15" customHeight="1">
      <c r="A141" s="782" t="s">
        <v>1470</v>
      </c>
      <c r="B141" s="789" t="s">
        <v>1471</v>
      </c>
      <c r="C141" s="797">
        <v>0</v>
      </c>
      <c r="D141" s="797">
        <v>0</v>
      </c>
      <c r="E141" s="797">
        <v>0</v>
      </c>
      <c r="F141" s="797">
        <v>256995.91666666701</v>
      </c>
      <c r="G141" s="797">
        <v>414901.33333333302</v>
      </c>
      <c r="H141" s="797">
        <v>572801.33333333395</v>
      </c>
      <c r="I141" s="797"/>
      <c r="J141" s="797"/>
      <c r="K141" s="797"/>
      <c r="L141" s="797"/>
      <c r="M141" s="797"/>
    </row>
    <row r="142" spans="1:13" ht="15" customHeight="1">
      <c r="A142" s="782" t="s">
        <v>1472</v>
      </c>
      <c r="B142" s="789" t="s">
        <v>1473</v>
      </c>
      <c r="C142" s="797">
        <v>0</v>
      </c>
      <c r="D142" s="797">
        <v>0</v>
      </c>
      <c r="E142" s="797">
        <v>0</v>
      </c>
      <c r="F142" s="797">
        <v>260498.83333333299</v>
      </c>
      <c r="G142" s="797">
        <v>418409.66666666698</v>
      </c>
      <c r="H142" s="797">
        <v>576309.66666666698</v>
      </c>
      <c r="I142" s="797"/>
      <c r="J142" s="797"/>
      <c r="K142" s="797"/>
      <c r="L142" s="797"/>
      <c r="M142" s="797"/>
    </row>
    <row r="143" spans="1:13" ht="15" customHeight="1">
      <c r="A143" s="782" t="s">
        <v>1474</v>
      </c>
      <c r="B143" s="789" t="s">
        <v>1475</v>
      </c>
      <c r="C143" s="797">
        <v>0</v>
      </c>
      <c r="D143" s="797">
        <v>0</v>
      </c>
      <c r="E143" s="797">
        <v>0</v>
      </c>
      <c r="F143" s="797">
        <v>264001.75</v>
      </c>
      <c r="G143" s="797">
        <v>421918</v>
      </c>
      <c r="H143" s="797">
        <v>579818</v>
      </c>
      <c r="I143" s="797"/>
      <c r="J143" s="797"/>
      <c r="K143" s="797"/>
      <c r="L143" s="797"/>
      <c r="M143" s="797"/>
    </row>
    <row r="144" spans="1:13" ht="15" customHeight="1">
      <c r="A144" s="782" t="s">
        <v>1476</v>
      </c>
      <c r="B144" s="789" t="s">
        <v>1477</v>
      </c>
      <c r="C144" s="797">
        <v>0</v>
      </c>
      <c r="D144" s="797">
        <v>0</v>
      </c>
      <c r="E144" s="797">
        <v>0</v>
      </c>
      <c r="F144" s="797">
        <v>267504.66666666698</v>
      </c>
      <c r="G144" s="797">
        <v>425426.33333333302</v>
      </c>
      <c r="H144" s="797">
        <v>583326.33333333395</v>
      </c>
      <c r="I144" s="797"/>
      <c r="J144" s="797"/>
      <c r="K144" s="797"/>
      <c r="L144" s="797"/>
      <c r="M144" s="797"/>
    </row>
    <row r="145" spans="1:13" ht="15" customHeight="1">
      <c r="A145" s="782" t="s">
        <v>1478</v>
      </c>
      <c r="B145" s="789" t="s">
        <v>1479</v>
      </c>
      <c r="C145" s="797">
        <v>0</v>
      </c>
      <c r="D145" s="797">
        <v>0</v>
      </c>
      <c r="E145" s="797">
        <v>0</v>
      </c>
      <c r="F145" s="797">
        <v>271007.58333333302</v>
      </c>
      <c r="G145" s="797">
        <v>428934.66666666698</v>
      </c>
      <c r="H145" s="797">
        <v>586834.66666666698</v>
      </c>
      <c r="I145" s="797"/>
      <c r="J145" s="797"/>
      <c r="K145" s="797"/>
      <c r="L145" s="797"/>
      <c r="M145" s="797"/>
    </row>
    <row r="146" spans="1:13" ht="15" customHeight="1">
      <c r="A146" s="782" t="s">
        <v>1480</v>
      </c>
      <c r="B146" s="789" t="s">
        <v>1481</v>
      </c>
      <c r="C146" s="797">
        <v>0</v>
      </c>
      <c r="D146" s="797">
        <v>0</v>
      </c>
      <c r="E146" s="797">
        <v>0</v>
      </c>
      <c r="F146" s="797">
        <v>213999.38200000001</v>
      </c>
      <c r="G146" s="797">
        <v>293864.426329437</v>
      </c>
      <c r="H146" s="797">
        <v>457653.95530812198</v>
      </c>
      <c r="I146" s="797"/>
      <c r="J146" s="797"/>
      <c r="K146" s="797"/>
      <c r="L146" s="797"/>
      <c r="M146" s="797"/>
    </row>
    <row r="147" spans="1:13" ht="15" customHeight="1">
      <c r="A147" s="782" t="s">
        <v>1482</v>
      </c>
      <c r="B147" s="789" t="s">
        <v>1483</v>
      </c>
      <c r="C147" s="797">
        <v>0</v>
      </c>
      <c r="D147" s="797">
        <v>0</v>
      </c>
      <c r="E147" s="797">
        <v>0</v>
      </c>
      <c r="F147" s="797">
        <v>217458.86666666699</v>
      </c>
      <c r="G147" s="797">
        <v>297300.29166277102</v>
      </c>
      <c r="H147" s="797">
        <v>461068.95864145597</v>
      </c>
      <c r="I147" s="797"/>
      <c r="J147" s="797"/>
      <c r="K147" s="797"/>
      <c r="L147" s="797"/>
      <c r="M147" s="797"/>
    </row>
    <row r="148" spans="1:13" ht="15" customHeight="1">
      <c r="A148" s="782" t="s">
        <v>1484</v>
      </c>
      <c r="B148" s="789" t="s">
        <v>1485</v>
      </c>
      <c r="C148" s="797">
        <v>0</v>
      </c>
      <c r="D148" s="797">
        <v>0</v>
      </c>
      <c r="E148" s="797">
        <v>0</v>
      </c>
      <c r="F148" s="797">
        <v>220961.78333333301</v>
      </c>
      <c r="G148" s="797">
        <v>300808.62499610399</v>
      </c>
      <c r="H148" s="797">
        <v>449531.01734999398</v>
      </c>
      <c r="I148" s="797"/>
      <c r="J148" s="797"/>
      <c r="K148" s="797"/>
      <c r="L148" s="797"/>
      <c r="M148" s="797"/>
    </row>
    <row r="149" spans="1:13" ht="15" customHeight="1">
      <c r="A149" s="782" t="s">
        <v>1486</v>
      </c>
      <c r="B149" s="789" t="s">
        <v>1487</v>
      </c>
      <c r="C149" s="797">
        <v>0</v>
      </c>
      <c r="D149" s="797">
        <v>0</v>
      </c>
      <c r="E149" s="797">
        <v>0</v>
      </c>
      <c r="F149" s="797">
        <v>224464.7</v>
      </c>
      <c r="G149" s="797">
        <v>304316.95832943701</v>
      </c>
      <c r="H149" s="797">
        <v>453039.35068332701</v>
      </c>
      <c r="I149" s="797"/>
      <c r="J149" s="797"/>
      <c r="K149" s="797"/>
      <c r="L149" s="797"/>
      <c r="M149" s="797"/>
    </row>
    <row r="150" spans="1:13" ht="15" customHeight="1">
      <c r="A150" s="782" t="s">
        <v>1488</v>
      </c>
      <c r="B150" s="789" t="s">
        <v>1489</v>
      </c>
      <c r="C150" s="797">
        <v>0</v>
      </c>
      <c r="D150" s="797">
        <v>0</v>
      </c>
      <c r="E150" s="797">
        <v>0</v>
      </c>
      <c r="F150" s="797">
        <v>227967.61666666699</v>
      </c>
      <c r="G150" s="797">
        <v>307825.29166277102</v>
      </c>
      <c r="H150" s="797">
        <v>456547.68401666102</v>
      </c>
      <c r="I150" s="797"/>
      <c r="J150" s="797"/>
      <c r="K150" s="797"/>
      <c r="L150" s="797"/>
      <c r="M150" s="797"/>
    </row>
    <row r="151" spans="1:13" ht="15" customHeight="1">
      <c r="A151" s="782" t="s">
        <v>1490</v>
      </c>
      <c r="B151" s="789" t="s">
        <v>1491</v>
      </c>
      <c r="C151" s="797">
        <v>0</v>
      </c>
      <c r="D151" s="797">
        <v>0</v>
      </c>
      <c r="E151" s="797">
        <v>0</v>
      </c>
      <c r="F151" s="797">
        <v>231470.53333333301</v>
      </c>
      <c r="G151" s="797">
        <v>311333.62499610399</v>
      </c>
      <c r="H151" s="797">
        <v>460056.01734999398</v>
      </c>
      <c r="I151" s="797"/>
      <c r="J151" s="797"/>
      <c r="K151" s="797"/>
      <c r="L151" s="797"/>
      <c r="M151" s="797"/>
    </row>
    <row r="152" spans="1:13" ht="15" customHeight="1">
      <c r="A152" s="782" t="s">
        <v>1492</v>
      </c>
      <c r="B152" s="789" t="s">
        <v>1493</v>
      </c>
      <c r="C152" s="797">
        <v>0</v>
      </c>
      <c r="D152" s="797">
        <v>0</v>
      </c>
      <c r="E152" s="797">
        <v>0</v>
      </c>
      <c r="F152" s="797">
        <v>153493</v>
      </c>
      <c r="G152" s="797">
        <v>111393</v>
      </c>
      <c r="H152" s="797">
        <v>69293.000000000102</v>
      </c>
      <c r="I152" s="797"/>
      <c r="J152" s="797"/>
      <c r="K152" s="797"/>
      <c r="L152" s="797"/>
      <c r="M152" s="797"/>
    </row>
    <row r="153" spans="1:13" ht="15" customHeight="1">
      <c r="A153" s="782" t="s">
        <v>1494</v>
      </c>
      <c r="B153" s="789" t="s">
        <v>1495</v>
      </c>
      <c r="C153" s="797">
        <v>0</v>
      </c>
      <c r="D153" s="797">
        <v>0</v>
      </c>
      <c r="E153" s="797">
        <v>0</v>
      </c>
      <c r="F153" s="797">
        <v>156995.91666666701</v>
      </c>
      <c r="G153" s="797">
        <v>114901.33333333299</v>
      </c>
      <c r="H153" s="797">
        <v>72801.333333333503</v>
      </c>
      <c r="I153" s="797"/>
      <c r="J153" s="797"/>
      <c r="K153" s="797"/>
      <c r="L153" s="797"/>
      <c r="M153" s="797"/>
    </row>
    <row r="154" spans="1:13" ht="15" customHeight="1">
      <c r="A154" s="782" t="s">
        <v>1496</v>
      </c>
      <c r="B154" s="789" t="s">
        <v>1497</v>
      </c>
      <c r="C154" s="797">
        <v>0</v>
      </c>
      <c r="D154" s="797">
        <v>0</v>
      </c>
      <c r="E154" s="797">
        <v>0</v>
      </c>
      <c r="F154" s="797">
        <v>160498.83333333299</v>
      </c>
      <c r="G154" s="797">
        <v>118409.66666666701</v>
      </c>
      <c r="H154" s="797">
        <v>76309.666666666802</v>
      </c>
      <c r="I154" s="797"/>
      <c r="J154" s="797"/>
      <c r="K154" s="797"/>
      <c r="L154" s="797"/>
      <c r="M154" s="797"/>
    </row>
    <row r="155" spans="1:13" ht="15" customHeight="1">
      <c r="A155" s="782" t="s">
        <v>1498</v>
      </c>
      <c r="B155" s="789" t="s">
        <v>1499</v>
      </c>
      <c r="C155" s="797">
        <v>0</v>
      </c>
      <c r="D155" s="797">
        <v>0</v>
      </c>
      <c r="E155" s="797">
        <v>0</v>
      </c>
      <c r="F155" s="797">
        <v>164001.75</v>
      </c>
      <c r="G155" s="797">
        <v>121918</v>
      </c>
      <c r="H155" s="797">
        <v>79818.000000000102</v>
      </c>
      <c r="I155" s="797"/>
      <c r="J155" s="797"/>
      <c r="K155" s="797"/>
      <c r="L155" s="797"/>
      <c r="M155" s="797"/>
    </row>
    <row r="156" spans="1:13" ht="15" customHeight="1">
      <c r="A156" s="782" t="s">
        <v>1500</v>
      </c>
      <c r="B156" s="789" t="s">
        <v>1501</v>
      </c>
      <c r="C156" s="797">
        <v>0</v>
      </c>
      <c r="D156" s="797">
        <v>0</v>
      </c>
      <c r="E156" s="797">
        <v>0</v>
      </c>
      <c r="F156" s="797">
        <v>167504.66666666701</v>
      </c>
      <c r="G156" s="797">
        <v>125426.33333333299</v>
      </c>
      <c r="H156" s="797">
        <v>83326.333333333503</v>
      </c>
      <c r="I156" s="797"/>
      <c r="J156" s="797"/>
      <c r="K156" s="797"/>
      <c r="L156" s="797"/>
      <c r="M156" s="797"/>
    </row>
    <row r="157" spans="1:13" ht="15" customHeight="1">
      <c r="A157" s="782" t="s">
        <v>1502</v>
      </c>
      <c r="B157" s="789" t="s">
        <v>1503</v>
      </c>
      <c r="C157" s="797">
        <v>0</v>
      </c>
      <c r="D157" s="797">
        <v>0</v>
      </c>
      <c r="E157" s="797">
        <v>0</v>
      </c>
      <c r="F157" s="797">
        <v>171007.58333333299</v>
      </c>
      <c r="G157" s="797">
        <v>128934.66666666701</v>
      </c>
      <c r="H157" s="797">
        <v>86834.666666666802</v>
      </c>
      <c r="I157" s="797"/>
      <c r="J157" s="797"/>
      <c r="K157" s="797"/>
      <c r="L157" s="797"/>
      <c r="M157" s="797"/>
    </row>
    <row r="158" spans="1:13" ht="15" customHeight="1">
      <c r="A158" s="782" t="s">
        <v>1504</v>
      </c>
      <c r="B158" s="789" t="s">
        <v>1505</v>
      </c>
      <c r="C158" s="797">
        <v>0</v>
      </c>
      <c r="D158" s="797">
        <v>0</v>
      </c>
      <c r="E158" s="797">
        <v>0</v>
      </c>
      <c r="F158" s="797">
        <v>153493</v>
      </c>
      <c r="G158" s="797">
        <v>111393</v>
      </c>
      <c r="H158" s="797">
        <v>69293.000000000102</v>
      </c>
      <c r="I158" s="797"/>
      <c r="J158" s="797"/>
      <c r="K158" s="797"/>
      <c r="L158" s="797"/>
      <c r="M158" s="797"/>
    </row>
    <row r="159" spans="1:13" ht="15" customHeight="1">
      <c r="A159" s="782" t="s">
        <v>1506</v>
      </c>
      <c r="B159" s="789" t="s">
        <v>1507</v>
      </c>
      <c r="C159" s="797">
        <v>0</v>
      </c>
      <c r="D159" s="797">
        <v>0</v>
      </c>
      <c r="E159" s="797">
        <v>0</v>
      </c>
      <c r="F159" s="797">
        <v>156995.91666666701</v>
      </c>
      <c r="G159" s="797">
        <v>114901.33333333299</v>
      </c>
      <c r="H159" s="797">
        <v>72801.333333333503</v>
      </c>
      <c r="I159" s="797"/>
      <c r="J159" s="797"/>
      <c r="K159" s="797"/>
      <c r="L159" s="797"/>
      <c r="M159" s="797"/>
    </row>
    <row r="160" spans="1:13" ht="15" customHeight="1">
      <c r="A160" s="782" t="s">
        <v>1508</v>
      </c>
      <c r="B160" s="789" t="s">
        <v>1509</v>
      </c>
      <c r="C160" s="797">
        <v>0</v>
      </c>
      <c r="D160" s="797">
        <v>0</v>
      </c>
      <c r="E160" s="797">
        <v>0</v>
      </c>
      <c r="F160" s="797">
        <v>160498.83333333299</v>
      </c>
      <c r="G160" s="797">
        <v>118409.66666666701</v>
      </c>
      <c r="H160" s="797">
        <v>76309.666666666802</v>
      </c>
      <c r="I160" s="797"/>
      <c r="J160" s="797"/>
      <c r="K160" s="797"/>
      <c r="L160" s="797"/>
      <c r="M160" s="797"/>
    </row>
    <row r="161" spans="1:18" ht="15" customHeight="1">
      <c r="A161" s="782" t="s">
        <v>1510</v>
      </c>
      <c r="B161" s="789" t="s">
        <v>1511</v>
      </c>
      <c r="C161" s="797">
        <v>0</v>
      </c>
      <c r="D161" s="797">
        <v>0</v>
      </c>
      <c r="E161" s="797">
        <v>0</v>
      </c>
      <c r="F161" s="797">
        <v>164001.75</v>
      </c>
      <c r="G161" s="797">
        <v>121918</v>
      </c>
      <c r="H161" s="797">
        <v>79818.000000000102</v>
      </c>
      <c r="I161" s="797"/>
      <c r="J161" s="797"/>
      <c r="K161" s="797"/>
      <c r="L161" s="797"/>
      <c r="M161" s="797"/>
    </row>
    <row r="162" spans="1:18" ht="15" customHeight="1">
      <c r="A162" s="782" t="s">
        <v>1512</v>
      </c>
      <c r="B162" s="789" t="s">
        <v>1513</v>
      </c>
      <c r="C162" s="797">
        <v>0</v>
      </c>
      <c r="D162" s="797">
        <v>0</v>
      </c>
      <c r="E162" s="797">
        <v>0</v>
      </c>
      <c r="F162" s="797">
        <v>167504.66666666701</v>
      </c>
      <c r="G162" s="797">
        <v>125426.33333333299</v>
      </c>
      <c r="H162" s="797">
        <v>83326.333333333503</v>
      </c>
      <c r="I162" s="797"/>
      <c r="J162" s="797"/>
      <c r="K162" s="797"/>
      <c r="L162" s="797"/>
      <c r="M162" s="797"/>
    </row>
    <row r="163" spans="1:18" ht="15" customHeight="1">
      <c r="A163" s="782" t="s">
        <v>1514</v>
      </c>
      <c r="B163" s="789" t="s">
        <v>1515</v>
      </c>
      <c r="C163" s="797">
        <v>0</v>
      </c>
      <c r="D163" s="797">
        <v>0</v>
      </c>
      <c r="E163" s="797">
        <v>0</v>
      </c>
      <c r="F163" s="797">
        <v>171007.58333333299</v>
      </c>
      <c r="G163" s="797">
        <v>128934.66666666701</v>
      </c>
      <c r="H163" s="797">
        <v>86834.666666666802</v>
      </c>
      <c r="I163" s="797"/>
      <c r="J163" s="797"/>
      <c r="K163" s="797"/>
      <c r="L163" s="797"/>
      <c r="M163" s="797"/>
    </row>
    <row r="164" spans="1:18" ht="15" customHeight="1">
      <c r="A164" s="782" t="s">
        <v>1516</v>
      </c>
      <c r="B164" s="789" t="s">
        <v>1517</v>
      </c>
      <c r="C164" s="797">
        <v>0</v>
      </c>
      <c r="D164" s="797">
        <v>0</v>
      </c>
      <c r="E164" s="797">
        <v>0</v>
      </c>
      <c r="F164" s="797">
        <v>0</v>
      </c>
      <c r="G164" s="797">
        <v>0</v>
      </c>
      <c r="H164" s="797">
        <v>0</v>
      </c>
      <c r="I164" s="797"/>
      <c r="J164" s="797"/>
      <c r="K164" s="797"/>
      <c r="L164" s="797"/>
      <c r="M164" s="797"/>
    </row>
    <row r="165" spans="1:18" ht="15" customHeight="1">
      <c r="A165" s="782" t="s">
        <v>1518</v>
      </c>
      <c r="B165" s="789" t="s">
        <v>1519</v>
      </c>
      <c r="C165" s="797">
        <v>0</v>
      </c>
      <c r="D165" s="797">
        <v>0</v>
      </c>
      <c r="E165" s="797">
        <v>0</v>
      </c>
      <c r="F165" s="797">
        <v>0</v>
      </c>
      <c r="G165" s="797">
        <v>0</v>
      </c>
      <c r="H165" s="797">
        <v>0</v>
      </c>
      <c r="I165" s="797"/>
      <c r="J165" s="797"/>
      <c r="K165" s="797"/>
      <c r="L165" s="797"/>
      <c r="M165" s="797"/>
    </row>
    <row r="166" spans="1:18" ht="15" customHeight="1">
      <c r="A166" s="782" t="s">
        <v>1520</v>
      </c>
      <c r="B166" s="789" t="s">
        <v>1521</v>
      </c>
      <c r="C166" s="797">
        <v>0</v>
      </c>
      <c r="D166" s="797">
        <v>0</v>
      </c>
      <c r="E166" s="797">
        <v>0</v>
      </c>
      <c r="F166" s="797">
        <v>0</v>
      </c>
      <c r="G166" s="797">
        <v>0</v>
      </c>
      <c r="H166" s="797">
        <v>0</v>
      </c>
      <c r="I166" s="797"/>
      <c r="J166" s="797"/>
      <c r="K166" s="797"/>
      <c r="L166" s="797"/>
      <c r="M166" s="797"/>
    </row>
    <row r="167" spans="1:18" ht="15" customHeight="1">
      <c r="A167" s="782" t="s">
        <v>1522</v>
      </c>
      <c r="B167" s="789" t="s">
        <v>1523</v>
      </c>
      <c r="C167" s="797">
        <v>0</v>
      </c>
      <c r="D167" s="797">
        <v>0</v>
      </c>
      <c r="E167" s="797">
        <v>0</v>
      </c>
      <c r="F167" s="797">
        <v>0</v>
      </c>
      <c r="G167" s="797">
        <v>0</v>
      </c>
      <c r="H167" s="797">
        <v>0</v>
      </c>
      <c r="I167" s="797"/>
      <c r="J167" s="797"/>
      <c r="K167" s="797"/>
      <c r="L167" s="797"/>
      <c r="M167" s="797"/>
    </row>
    <row r="168" spans="1:18" ht="15" customHeight="1">
      <c r="A168" s="782" t="s">
        <v>1524</v>
      </c>
      <c r="B168" s="789" t="s">
        <v>1525</v>
      </c>
      <c r="C168" s="797">
        <v>0</v>
      </c>
      <c r="D168" s="797">
        <v>0</v>
      </c>
      <c r="E168" s="797">
        <v>0</v>
      </c>
      <c r="F168" s="797">
        <v>0</v>
      </c>
      <c r="G168" s="797">
        <v>0</v>
      </c>
      <c r="H168" s="797">
        <v>0</v>
      </c>
      <c r="I168" s="797"/>
      <c r="J168" s="797"/>
      <c r="K168" s="797"/>
      <c r="L168" s="797"/>
      <c r="M168" s="797"/>
    </row>
    <row r="169" spans="1:18" ht="15" customHeight="1">
      <c r="A169" s="782" t="s">
        <v>1526</v>
      </c>
      <c r="B169" s="789" t="s">
        <v>1527</v>
      </c>
      <c r="C169" s="797">
        <v>0</v>
      </c>
      <c r="D169" s="797">
        <v>0</v>
      </c>
      <c r="E169" s="797">
        <v>0</v>
      </c>
      <c r="F169" s="797">
        <v>0</v>
      </c>
      <c r="G169" s="797">
        <v>0</v>
      </c>
      <c r="H169" s="797">
        <v>0</v>
      </c>
      <c r="I169" s="797"/>
      <c r="J169" s="797"/>
      <c r="K169" s="797"/>
      <c r="L169" s="797"/>
      <c r="M169" s="797"/>
    </row>
    <row r="170" spans="1:18" ht="42" customHeight="1">
      <c r="B170" s="789"/>
    </row>
    <row r="171" spans="1:18" ht="72.75" customHeight="1">
      <c r="B171" s="798" t="s">
        <v>1528</v>
      </c>
    </row>
    <row r="172" spans="1:18" ht="30.75" customHeight="1"/>
    <row r="173" spans="1:18" ht="15" customHeight="1">
      <c r="B173" s="770" t="s">
        <v>1529</v>
      </c>
    </row>
    <row r="174" spans="1:18" ht="15" customHeight="1">
      <c r="B174" s="780"/>
      <c r="C174" s="787">
        <v>2019</v>
      </c>
      <c r="D174" s="787">
        <v>2020</v>
      </c>
      <c r="E174" s="787">
        <v>2021</v>
      </c>
      <c r="F174" s="787" t="s">
        <v>514</v>
      </c>
      <c r="G174" s="787" t="s">
        <v>515</v>
      </c>
      <c r="H174" s="787" t="s">
        <v>516</v>
      </c>
      <c r="I174" s="787"/>
      <c r="J174" s="787"/>
      <c r="K174" s="787"/>
      <c r="L174" s="787"/>
      <c r="M174" s="787"/>
      <c r="O174" s="788" t="s">
        <v>1406</v>
      </c>
      <c r="P174" s="780"/>
      <c r="Q174" s="780"/>
      <c r="R174" s="780"/>
    </row>
    <row r="175" spans="1:18" ht="15" customHeight="1">
      <c r="A175" s="782" t="s">
        <v>1530</v>
      </c>
      <c r="B175" s="789" t="s">
        <v>1531</v>
      </c>
      <c r="C175" s="797">
        <v>0</v>
      </c>
      <c r="D175" s="797">
        <v>0</v>
      </c>
      <c r="E175" s="797">
        <v>0</v>
      </c>
      <c r="F175" s="797">
        <v>60506.381999999998</v>
      </c>
      <c r="G175" s="797">
        <v>182471.426329437</v>
      </c>
      <c r="H175" s="797">
        <v>388360.95530812198</v>
      </c>
      <c r="I175" s="797"/>
      <c r="J175" s="797"/>
      <c r="K175" s="797"/>
      <c r="L175" s="797"/>
      <c r="M175" s="797"/>
      <c r="O175" s="770" t="s">
        <v>1532</v>
      </c>
    </row>
    <row r="176" spans="1:18" ht="15" customHeight="1">
      <c r="A176" s="782" t="s">
        <v>1533</v>
      </c>
      <c r="B176" s="789" t="s">
        <v>1534</v>
      </c>
      <c r="C176" s="797">
        <v>0</v>
      </c>
      <c r="D176" s="797">
        <v>0</v>
      </c>
      <c r="E176" s="797">
        <v>0</v>
      </c>
      <c r="F176" s="797">
        <v>60462.95</v>
      </c>
      <c r="G176" s="797">
        <v>182398.95832943701</v>
      </c>
      <c r="H176" s="797">
        <v>388267.62530812202</v>
      </c>
      <c r="I176" s="797"/>
      <c r="J176" s="797"/>
      <c r="K176" s="797"/>
      <c r="L176" s="797"/>
      <c r="M176" s="797"/>
      <c r="O176" s="770" t="s">
        <v>1535</v>
      </c>
    </row>
    <row r="177" spans="1:15" ht="15" customHeight="1">
      <c r="A177" s="782" t="s">
        <v>1536</v>
      </c>
      <c r="B177" s="789" t="s">
        <v>1537</v>
      </c>
      <c r="C177" s="797">
        <v>0</v>
      </c>
      <c r="D177" s="797">
        <v>0</v>
      </c>
      <c r="E177" s="797">
        <v>0</v>
      </c>
      <c r="F177" s="797">
        <v>60462.95</v>
      </c>
      <c r="G177" s="797">
        <v>182398.95832943701</v>
      </c>
      <c r="H177" s="797">
        <v>373221.35068332701</v>
      </c>
      <c r="I177" s="797"/>
      <c r="J177" s="797"/>
      <c r="K177" s="797"/>
      <c r="L177" s="797"/>
      <c r="M177" s="797"/>
      <c r="O177" s="770" t="s">
        <v>1538</v>
      </c>
    </row>
    <row r="178" spans="1:15" ht="15" customHeight="1">
      <c r="A178" s="782" t="s">
        <v>1539</v>
      </c>
      <c r="B178" s="789" t="s">
        <v>1540</v>
      </c>
      <c r="C178" s="797">
        <v>0</v>
      </c>
      <c r="D178" s="797">
        <v>0</v>
      </c>
      <c r="E178" s="797">
        <v>0</v>
      </c>
      <c r="F178" s="797">
        <v>60462.95</v>
      </c>
      <c r="G178" s="797">
        <v>182398.95832943701</v>
      </c>
      <c r="H178" s="797">
        <v>373221.35068332701</v>
      </c>
      <c r="I178" s="797"/>
      <c r="J178" s="797"/>
      <c r="K178" s="797"/>
      <c r="L178" s="797"/>
      <c r="M178" s="797"/>
      <c r="O178" s="770" t="s">
        <v>1541</v>
      </c>
    </row>
    <row r="179" spans="1:15" ht="15" customHeight="1">
      <c r="A179" s="782" t="s">
        <v>1542</v>
      </c>
      <c r="B179" s="789" t="s">
        <v>1543</v>
      </c>
      <c r="C179" s="797">
        <v>0</v>
      </c>
      <c r="D179" s="797">
        <v>0</v>
      </c>
      <c r="E179" s="797">
        <v>0</v>
      </c>
      <c r="F179" s="797">
        <v>60462.95</v>
      </c>
      <c r="G179" s="797">
        <v>182398.95832943701</v>
      </c>
      <c r="H179" s="797">
        <v>373221.35068332701</v>
      </c>
      <c r="I179" s="797"/>
      <c r="J179" s="797"/>
      <c r="K179" s="797"/>
      <c r="L179" s="797"/>
      <c r="M179" s="797"/>
      <c r="O179" s="770" t="s">
        <v>1544</v>
      </c>
    </row>
    <row r="180" spans="1:15" ht="15" customHeight="1">
      <c r="A180" s="782" t="s">
        <v>1545</v>
      </c>
      <c r="B180" s="789" t="s">
        <v>1546</v>
      </c>
      <c r="C180" s="797">
        <v>0</v>
      </c>
      <c r="D180" s="797">
        <v>0</v>
      </c>
      <c r="E180" s="797">
        <v>0</v>
      </c>
      <c r="F180" s="797">
        <v>60462.95</v>
      </c>
      <c r="G180" s="797">
        <v>182398.95832943701</v>
      </c>
      <c r="H180" s="797">
        <v>373221.35068332701</v>
      </c>
      <c r="I180" s="797"/>
      <c r="J180" s="797"/>
      <c r="K180" s="797"/>
      <c r="L180" s="797"/>
      <c r="M180" s="797"/>
      <c r="O180" s="770" t="s">
        <v>1547</v>
      </c>
    </row>
    <row r="181" spans="1:15" ht="15" customHeight="1">
      <c r="A181" s="782" t="s">
        <v>1548</v>
      </c>
      <c r="B181" s="789" t="s">
        <v>1549</v>
      </c>
      <c r="C181" s="797">
        <v>0</v>
      </c>
      <c r="D181" s="797">
        <v>0</v>
      </c>
      <c r="E181" s="797">
        <v>0</v>
      </c>
      <c r="F181" s="797">
        <v>100000</v>
      </c>
      <c r="G181" s="797">
        <v>300000</v>
      </c>
      <c r="H181" s="797">
        <v>500000</v>
      </c>
      <c r="I181" s="797"/>
      <c r="J181" s="797"/>
      <c r="K181" s="797"/>
      <c r="L181" s="797"/>
      <c r="M181" s="797"/>
      <c r="O181" s="770" t="s">
        <v>1550</v>
      </c>
    </row>
    <row r="182" spans="1:15" ht="15" customHeight="1">
      <c r="A182" s="782" t="s">
        <v>1551</v>
      </c>
      <c r="B182" s="789" t="s">
        <v>1552</v>
      </c>
      <c r="C182" s="797">
        <v>0</v>
      </c>
      <c r="D182" s="797">
        <v>0</v>
      </c>
      <c r="E182" s="797">
        <v>0</v>
      </c>
      <c r="F182" s="797">
        <v>100000</v>
      </c>
      <c r="G182" s="797">
        <v>300000</v>
      </c>
      <c r="H182" s="797">
        <v>500000</v>
      </c>
      <c r="I182" s="797"/>
      <c r="J182" s="797"/>
      <c r="K182" s="797"/>
      <c r="L182" s="797"/>
      <c r="M182" s="797"/>
      <c r="O182" s="770" t="s">
        <v>1553</v>
      </c>
    </row>
    <row r="183" spans="1:15" ht="15" customHeight="1">
      <c r="A183" s="782" t="s">
        <v>1554</v>
      </c>
      <c r="B183" s="789" t="s">
        <v>1555</v>
      </c>
      <c r="C183" s="797">
        <v>0</v>
      </c>
      <c r="D183" s="797">
        <v>0</v>
      </c>
      <c r="E183" s="797">
        <v>0</v>
      </c>
      <c r="F183" s="797">
        <v>100000</v>
      </c>
      <c r="G183" s="797">
        <v>300000</v>
      </c>
      <c r="H183" s="797">
        <v>500000</v>
      </c>
      <c r="I183" s="797"/>
      <c r="J183" s="797"/>
      <c r="K183" s="797"/>
      <c r="L183" s="797"/>
      <c r="M183" s="797"/>
      <c r="O183" s="770" t="s">
        <v>1556</v>
      </c>
    </row>
    <row r="184" spans="1:15" ht="15" customHeight="1">
      <c r="A184" s="782" t="s">
        <v>1557</v>
      </c>
      <c r="B184" s="789" t="s">
        <v>1558</v>
      </c>
      <c r="C184" s="797">
        <v>0</v>
      </c>
      <c r="D184" s="797">
        <v>0</v>
      </c>
      <c r="E184" s="797">
        <v>0</v>
      </c>
      <c r="F184" s="797">
        <v>100000</v>
      </c>
      <c r="G184" s="797">
        <v>300000</v>
      </c>
      <c r="H184" s="797">
        <v>500000</v>
      </c>
      <c r="I184" s="797"/>
      <c r="J184" s="797"/>
      <c r="K184" s="797"/>
      <c r="L184" s="797"/>
      <c r="M184" s="797"/>
      <c r="O184" s="770" t="s">
        <v>1559</v>
      </c>
    </row>
    <row r="185" spans="1:15" ht="15" customHeight="1">
      <c r="A185" s="782" t="s">
        <v>1560</v>
      </c>
      <c r="B185" s="789" t="s">
        <v>1561</v>
      </c>
      <c r="C185" s="797">
        <v>0</v>
      </c>
      <c r="D185" s="797">
        <v>0</v>
      </c>
      <c r="E185" s="797">
        <v>0</v>
      </c>
      <c r="F185" s="797">
        <v>100000</v>
      </c>
      <c r="G185" s="797">
        <v>300000</v>
      </c>
      <c r="H185" s="797">
        <v>500000</v>
      </c>
      <c r="I185" s="797"/>
      <c r="J185" s="797"/>
      <c r="K185" s="797"/>
      <c r="L185" s="797"/>
      <c r="M185" s="797"/>
      <c r="O185" s="770" t="s">
        <v>1562</v>
      </c>
    </row>
    <row r="186" spans="1:15" ht="15" customHeight="1">
      <c r="A186" s="782" t="s">
        <v>1563</v>
      </c>
      <c r="B186" s="789" t="s">
        <v>1564</v>
      </c>
      <c r="C186" s="797">
        <v>0</v>
      </c>
      <c r="D186" s="797">
        <v>0</v>
      </c>
      <c r="E186" s="797">
        <v>0</v>
      </c>
      <c r="F186" s="797">
        <v>100000</v>
      </c>
      <c r="G186" s="797">
        <v>300000</v>
      </c>
      <c r="H186" s="797">
        <v>500000</v>
      </c>
      <c r="I186" s="797"/>
      <c r="J186" s="797"/>
      <c r="K186" s="797"/>
      <c r="L186" s="797"/>
      <c r="M186" s="797"/>
      <c r="O186" s="770" t="s">
        <v>1565</v>
      </c>
    </row>
    <row r="187" spans="1:15" ht="15" customHeight="1">
      <c r="A187" s="782" t="s">
        <v>1566</v>
      </c>
      <c r="B187" s="789" t="s">
        <v>1567</v>
      </c>
      <c r="C187" s="797">
        <v>0</v>
      </c>
      <c r="D187" s="797">
        <v>0</v>
      </c>
      <c r="E187" s="797">
        <v>0</v>
      </c>
      <c r="F187" s="797">
        <v>362821.13199999998</v>
      </c>
      <c r="G187" s="797">
        <v>1094466.21797662</v>
      </c>
      <c r="H187" s="797">
        <v>2269513.98334955</v>
      </c>
      <c r="I187" s="797"/>
      <c r="J187" s="797"/>
      <c r="K187" s="797"/>
      <c r="L187" s="797"/>
      <c r="M187" s="797"/>
      <c r="O187" s="770" t="s">
        <v>1568</v>
      </c>
    </row>
    <row r="188" spans="1:15" ht="15" customHeight="1">
      <c r="A188" s="782" t="s">
        <v>1569</v>
      </c>
      <c r="B188" s="789" t="s">
        <v>1570</v>
      </c>
      <c r="C188" s="797">
        <v>0</v>
      </c>
      <c r="D188" s="797">
        <v>0</v>
      </c>
      <c r="E188" s="797">
        <v>0</v>
      </c>
      <c r="F188" s="797">
        <v>600000</v>
      </c>
      <c r="G188" s="797">
        <v>1800000</v>
      </c>
      <c r="H188" s="797">
        <v>3000000</v>
      </c>
      <c r="I188" s="797"/>
      <c r="J188" s="797"/>
      <c r="K188" s="797"/>
      <c r="L188" s="797"/>
      <c r="M188" s="797"/>
      <c r="O188" s="770" t="s">
        <v>1571</v>
      </c>
    </row>
    <row r="189" spans="1:15" ht="15" customHeight="1">
      <c r="A189" s="782" t="s">
        <v>1572</v>
      </c>
      <c r="B189" s="789" t="s">
        <v>1573</v>
      </c>
      <c r="C189" s="797">
        <v>0</v>
      </c>
      <c r="D189" s="797">
        <v>0</v>
      </c>
      <c r="E189" s="797">
        <v>0</v>
      </c>
      <c r="F189" s="797">
        <v>0</v>
      </c>
      <c r="G189" s="797">
        <v>0</v>
      </c>
      <c r="H189" s="797">
        <v>0</v>
      </c>
      <c r="I189" s="797"/>
      <c r="J189" s="797"/>
      <c r="K189" s="797"/>
      <c r="L189" s="797"/>
      <c r="M189" s="797"/>
      <c r="O189" s="770" t="s">
        <v>1574</v>
      </c>
    </row>
    <row r="190" spans="1:15" ht="15" customHeight="1">
      <c r="A190" s="782" t="s">
        <v>1575</v>
      </c>
      <c r="B190" s="789" t="s">
        <v>1576</v>
      </c>
      <c r="C190" s="797">
        <v>0</v>
      </c>
      <c r="D190" s="797">
        <v>0</v>
      </c>
      <c r="E190" s="797">
        <v>0</v>
      </c>
      <c r="F190" s="797">
        <v>0</v>
      </c>
      <c r="G190" s="797">
        <v>0</v>
      </c>
      <c r="H190" s="797">
        <v>0</v>
      </c>
      <c r="I190" s="797"/>
      <c r="J190" s="797"/>
      <c r="K190" s="797"/>
      <c r="L190" s="797"/>
      <c r="M190" s="797"/>
      <c r="O190" s="770" t="s">
        <v>1577</v>
      </c>
    </row>
    <row r="191" spans="1:15" ht="15" customHeight="1">
      <c r="A191" s="782" t="s">
        <v>1578</v>
      </c>
      <c r="B191" s="789" t="s">
        <v>1579</v>
      </c>
      <c r="C191" s="797">
        <v>0</v>
      </c>
      <c r="D191" s="797">
        <v>0</v>
      </c>
      <c r="E191" s="797">
        <v>0</v>
      </c>
      <c r="F191" s="797">
        <v>0</v>
      </c>
      <c r="G191" s="797">
        <v>0</v>
      </c>
      <c r="H191" s="797">
        <v>0</v>
      </c>
      <c r="I191" s="797"/>
      <c r="J191" s="797"/>
      <c r="K191" s="797"/>
      <c r="L191" s="797"/>
      <c r="M191" s="797"/>
      <c r="O191" s="770" t="s">
        <v>1580</v>
      </c>
    </row>
    <row r="192" spans="1:15" ht="15" customHeight="1">
      <c r="A192" s="782" t="s">
        <v>1581</v>
      </c>
      <c r="B192" s="789" t="s">
        <v>1582</v>
      </c>
      <c r="C192" s="797">
        <v>0</v>
      </c>
      <c r="D192" s="797">
        <v>0</v>
      </c>
      <c r="E192" s="797">
        <v>0</v>
      </c>
      <c r="F192" s="797">
        <v>0</v>
      </c>
      <c r="G192" s="797">
        <v>0</v>
      </c>
      <c r="H192" s="797">
        <v>0</v>
      </c>
      <c r="I192" s="797"/>
      <c r="J192" s="797"/>
      <c r="K192" s="797"/>
      <c r="L192" s="797"/>
      <c r="M192" s="797"/>
      <c r="O192" s="770" t="s">
        <v>1583</v>
      </c>
    </row>
    <row r="193" spans="1:15" ht="15" customHeight="1">
      <c r="A193" s="782" t="s">
        <v>1584</v>
      </c>
      <c r="B193" s="789" t="s">
        <v>1585</v>
      </c>
      <c r="C193" s="797">
        <v>0</v>
      </c>
      <c r="D193" s="797">
        <v>0</v>
      </c>
      <c r="E193" s="797">
        <v>0</v>
      </c>
      <c r="F193" s="797">
        <v>0</v>
      </c>
      <c r="G193" s="797">
        <v>0</v>
      </c>
      <c r="H193" s="797">
        <v>0</v>
      </c>
      <c r="I193" s="797"/>
      <c r="J193" s="797"/>
      <c r="K193" s="797"/>
      <c r="L193" s="797"/>
      <c r="M193" s="797"/>
      <c r="O193" s="770" t="s">
        <v>1586</v>
      </c>
    </row>
    <row r="194" spans="1:15" ht="15" customHeight="1">
      <c r="A194" s="782" t="s">
        <v>1587</v>
      </c>
      <c r="B194" s="789" t="s">
        <v>1588</v>
      </c>
      <c r="C194" s="797">
        <v>0</v>
      </c>
      <c r="D194" s="797">
        <v>0</v>
      </c>
      <c r="E194" s="797">
        <v>0</v>
      </c>
      <c r="F194" s="797">
        <v>0</v>
      </c>
      <c r="G194" s="797">
        <v>0</v>
      </c>
      <c r="H194" s="797">
        <v>0</v>
      </c>
      <c r="I194" s="797"/>
      <c r="J194" s="797"/>
      <c r="K194" s="797"/>
      <c r="L194" s="797"/>
      <c r="M194" s="797"/>
      <c r="O194" s="770" t="s">
        <v>1589</v>
      </c>
    </row>
    <row r="195" spans="1:15" ht="15" customHeight="1">
      <c r="A195" s="782" t="s">
        <v>1590</v>
      </c>
      <c r="B195" s="789" t="s">
        <v>1591</v>
      </c>
      <c r="C195" s="797">
        <v>0</v>
      </c>
      <c r="D195" s="797">
        <v>0</v>
      </c>
      <c r="E195" s="797">
        <v>0</v>
      </c>
      <c r="F195" s="797">
        <v>0</v>
      </c>
      <c r="G195" s="797">
        <v>0</v>
      </c>
      <c r="H195" s="797">
        <v>0</v>
      </c>
      <c r="I195" s="797"/>
      <c r="J195" s="797"/>
      <c r="K195" s="797"/>
      <c r="L195" s="797"/>
      <c r="M195" s="797"/>
      <c r="O195" s="770" t="s">
        <v>1592</v>
      </c>
    </row>
    <row r="196" spans="1:15" ht="15" customHeight="1">
      <c r="A196" s="782" t="s">
        <v>1593</v>
      </c>
      <c r="B196" s="789" t="s">
        <v>1594</v>
      </c>
      <c r="C196" s="797">
        <v>0</v>
      </c>
      <c r="D196" s="797">
        <v>0</v>
      </c>
      <c r="E196" s="797">
        <v>0</v>
      </c>
      <c r="F196" s="797">
        <v>0</v>
      </c>
      <c r="G196" s="797">
        <v>0</v>
      </c>
      <c r="H196" s="797">
        <v>0</v>
      </c>
      <c r="I196" s="797"/>
      <c r="J196" s="797"/>
      <c r="K196" s="797"/>
      <c r="L196" s="797"/>
      <c r="M196" s="797"/>
      <c r="O196" s="770" t="s">
        <v>1595</v>
      </c>
    </row>
    <row r="197" spans="1:15" ht="15" customHeight="1">
      <c r="A197" s="782" t="s">
        <v>1596</v>
      </c>
      <c r="B197" s="789" t="s">
        <v>1597</v>
      </c>
      <c r="C197" s="797">
        <v>0</v>
      </c>
      <c r="D197" s="797">
        <v>0</v>
      </c>
      <c r="E197" s="797">
        <v>0</v>
      </c>
      <c r="F197" s="797">
        <v>0</v>
      </c>
      <c r="G197" s="797">
        <v>0</v>
      </c>
      <c r="H197" s="797">
        <v>0</v>
      </c>
      <c r="I197" s="797"/>
      <c r="J197" s="797"/>
      <c r="K197" s="797"/>
      <c r="L197" s="797"/>
      <c r="M197" s="797"/>
      <c r="O197" s="770" t="s">
        <v>1598</v>
      </c>
    </row>
    <row r="198" spans="1:15" ht="15" customHeight="1">
      <c r="A198" s="782" t="s">
        <v>1599</v>
      </c>
      <c r="B198" s="789" t="s">
        <v>1600</v>
      </c>
      <c r="C198" s="797">
        <v>0</v>
      </c>
      <c r="D198" s="797">
        <v>0</v>
      </c>
      <c r="E198" s="797">
        <v>0</v>
      </c>
      <c r="F198" s="797">
        <v>0</v>
      </c>
      <c r="G198" s="797">
        <v>0</v>
      </c>
      <c r="H198" s="797">
        <v>0</v>
      </c>
      <c r="I198" s="797"/>
      <c r="J198" s="797"/>
      <c r="K198" s="797"/>
      <c r="L198" s="797"/>
      <c r="M198" s="797"/>
      <c r="O198" s="770" t="s">
        <v>1601</v>
      </c>
    </row>
    <row r="199" spans="1:15" ht="15" customHeight="1">
      <c r="A199" s="782" t="s">
        <v>1602</v>
      </c>
      <c r="B199" s="789" t="s">
        <v>1603</v>
      </c>
      <c r="C199" s="797">
        <v>0</v>
      </c>
      <c r="D199" s="797">
        <v>0</v>
      </c>
      <c r="E199" s="797">
        <v>0</v>
      </c>
      <c r="F199" s="797">
        <v>0</v>
      </c>
      <c r="G199" s="797">
        <v>0</v>
      </c>
      <c r="H199" s="797">
        <v>0</v>
      </c>
      <c r="I199" s="797"/>
      <c r="J199" s="797"/>
      <c r="K199" s="797"/>
      <c r="L199" s="797"/>
      <c r="M199" s="797"/>
      <c r="O199" s="770" t="s">
        <v>1604</v>
      </c>
    </row>
    <row r="200" spans="1:15" ht="15" customHeight="1">
      <c r="A200" s="782" t="s">
        <v>1605</v>
      </c>
      <c r="B200" s="789" t="s">
        <v>1606</v>
      </c>
      <c r="C200" s="797">
        <v>0</v>
      </c>
      <c r="D200" s="797">
        <v>0</v>
      </c>
      <c r="E200" s="797">
        <v>0</v>
      </c>
      <c r="F200" s="797">
        <v>0</v>
      </c>
      <c r="G200" s="797">
        <v>0</v>
      </c>
      <c r="H200" s="797">
        <v>0</v>
      </c>
      <c r="I200" s="797"/>
      <c r="J200" s="797"/>
      <c r="K200" s="797"/>
      <c r="L200" s="797"/>
      <c r="M200" s="797"/>
      <c r="O200" s="770" t="s">
        <v>1607</v>
      </c>
    </row>
    <row r="201" spans="1:15" ht="15" customHeight="1">
      <c r="A201" s="782" t="s">
        <v>1608</v>
      </c>
      <c r="B201" s="789" t="s">
        <v>1609</v>
      </c>
      <c r="C201" s="797">
        <v>1</v>
      </c>
      <c r="D201" s="797">
        <v>1</v>
      </c>
      <c r="E201" s="797">
        <v>1</v>
      </c>
      <c r="F201" s="797">
        <v>0</v>
      </c>
      <c r="G201" s="797">
        <v>0</v>
      </c>
      <c r="H201" s="797">
        <v>0</v>
      </c>
      <c r="I201" s="797"/>
      <c r="J201" s="797"/>
      <c r="K201" s="797"/>
      <c r="L201" s="797"/>
      <c r="M201" s="797"/>
      <c r="O201" s="770" t="s">
        <v>1610</v>
      </c>
    </row>
    <row r="202" spans="1:15" ht="15" customHeight="1">
      <c r="A202" s="782" t="s">
        <v>1611</v>
      </c>
      <c r="B202" s="789" t="s">
        <v>1612</v>
      </c>
      <c r="C202" s="797">
        <v>1</v>
      </c>
      <c r="D202" s="797">
        <v>1</v>
      </c>
      <c r="E202" s="797">
        <v>1</v>
      </c>
      <c r="F202" s="797">
        <v>0</v>
      </c>
      <c r="G202" s="797">
        <v>0</v>
      </c>
      <c r="H202" s="797">
        <v>0</v>
      </c>
      <c r="I202" s="797"/>
      <c r="J202" s="797"/>
      <c r="K202" s="797"/>
      <c r="L202" s="797"/>
      <c r="M202" s="797"/>
      <c r="O202" s="770" t="s">
        <v>1613</v>
      </c>
    </row>
    <row r="203" spans="1:15" ht="15" customHeight="1">
      <c r="A203" s="782" t="s">
        <v>1614</v>
      </c>
      <c r="B203" s="789" t="s">
        <v>1615</v>
      </c>
      <c r="C203" s="797">
        <v>1</v>
      </c>
      <c r="D203" s="797">
        <v>1</v>
      </c>
      <c r="E203" s="797">
        <v>1</v>
      </c>
      <c r="F203" s="797">
        <v>0</v>
      </c>
      <c r="G203" s="797">
        <v>0</v>
      </c>
      <c r="H203" s="797">
        <v>0</v>
      </c>
      <c r="I203" s="797"/>
      <c r="J203" s="797"/>
      <c r="K203" s="797"/>
      <c r="L203" s="797"/>
      <c r="M203" s="797"/>
      <c r="O203" s="770" t="s">
        <v>1616</v>
      </c>
    </row>
    <row r="204" spans="1:15" ht="15" customHeight="1">
      <c r="A204" s="782" t="s">
        <v>1617</v>
      </c>
      <c r="B204" s="789" t="s">
        <v>1618</v>
      </c>
      <c r="C204" s="797">
        <v>1</v>
      </c>
      <c r="D204" s="797">
        <v>1</v>
      </c>
      <c r="E204" s="797">
        <v>1</v>
      </c>
      <c r="F204" s="797">
        <v>0</v>
      </c>
      <c r="G204" s="797">
        <v>0</v>
      </c>
      <c r="H204" s="797">
        <v>0</v>
      </c>
      <c r="I204" s="797"/>
      <c r="J204" s="797"/>
      <c r="K204" s="797"/>
      <c r="L204" s="797"/>
      <c r="M204" s="797"/>
      <c r="O204" s="770" t="s">
        <v>1619</v>
      </c>
    </row>
    <row r="205" spans="1:15" ht="15" customHeight="1">
      <c r="A205" s="782" t="s">
        <v>1620</v>
      </c>
      <c r="B205" s="789" t="s">
        <v>1621</v>
      </c>
      <c r="C205" s="797">
        <v>1</v>
      </c>
      <c r="D205" s="797">
        <v>1</v>
      </c>
      <c r="E205" s="797">
        <v>1</v>
      </c>
      <c r="F205" s="797">
        <v>0</v>
      </c>
      <c r="G205" s="797">
        <v>0</v>
      </c>
      <c r="H205" s="797">
        <v>0</v>
      </c>
      <c r="I205" s="797"/>
      <c r="J205" s="797"/>
      <c r="K205" s="797"/>
      <c r="L205" s="797"/>
      <c r="M205" s="797"/>
      <c r="O205" s="770" t="s">
        <v>1622</v>
      </c>
    </row>
    <row r="206" spans="1:15" ht="15" customHeight="1">
      <c r="A206" s="782" t="s">
        <v>1623</v>
      </c>
      <c r="B206" s="789" t="s">
        <v>1624</v>
      </c>
      <c r="C206" s="797">
        <v>1</v>
      </c>
      <c r="D206" s="797">
        <v>1</v>
      </c>
      <c r="E206" s="797">
        <v>1</v>
      </c>
      <c r="F206" s="797">
        <v>0</v>
      </c>
      <c r="G206" s="797">
        <v>0</v>
      </c>
      <c r="H206" s="797">
        <v>0</v>
      </c>
      <c r="I206" s="797"/>
      <c r="J206" s="797"/>
      <c r="K206" s="797"/>
      <c r="L206" s="797"/>
      <c r="M206" s="797"/>
      <c r="O206" s="770" t="s">
        <v>1625</v>
      </c>
    </row>
    <row r="207" spans="1:15" ht="15" customHeight="1">
      <c r="A207" s="782" t="s">
        <v>1626</v>
      </c>
      <c r="B207" s="789" t="s">
        <v>1627</v>
      </c>
      <c r="C207" s="797">
        <v>0</v>
      </c>
      <c r="D207" s="797">
        <v>0</v>
      </c>
      <c r="E207" s="797">
        <v>0</v>
      </c>
      <c r="F207" s="797">
        <v>1573501.75</v>
      </c>
      <c r="G207" s="797">
        <v>2520983</v>
      </c>
      <c r="H207" s="797">
        <v>3468383</v>
      </c>
      <c r="I207" s="797"/>
      <c r="J207" s="797"/>
      <c r="K207" s="797"/>
      <c r="L207" s="797"/>
      <c r="M207" s="797"/>
      <c r="O207" s="770" t="s">
        <v>1628</v>
      </c>
    </row>
    <row r="208" spans="1:15" ht="15" customHeight="1">
      <c r="A208" s="782" t="s">
        <v>1629</v>
      </c>
      <c r="B208" s="789" t="s">
        <v>1630</v>
      </c>
      <c r="C208" s="797">
        <v>0</v>
      </c>
      <c r="D208" s="797">
        <v>0</v>
      </c>
      <c r="E208" s="797">
        <v>0</v>
      </c>
      <c r="F208" s="797">
        <v>1336322.882</v>
      </c>
      <c r="G208" s="797">
        <v>1815449.21797662</v>
      </c>
      <c r="H208" s="797">
        <v>2737896.98334955</v>
      </c>
      <c r="I208" s="797"/>
      <c r="J208" s="797"/>
      <c r="K208" s="797"/>
      <c r="L208" s="797"/>
      <c r="M208" s="797"/>
      <c r="O208" s="770" t="s">
        <v>1631</v>
      </c>
    </row>
    <row r="209" spans="1:15" ht="15" customHeight="1">
      <c r="A209" s="782" t="s">
        <v>1632</v>
      </c>
      <c r="B209" s="789" t="s">
        <v>1633</v>
      </c>
      <c r="C209" s="797">
        <v>0</v>
      </c>
      <c r="D209" s="797">
        <v>0</v>
      </c>
      <c r="E209" s="797">
        <v>0</v>
      </c>
      <c r="F209" s="797">
        <v>973501.75000000105</v>
      </c>
      <c r="G209" s="797">
        <v>720983</v>
      </c>
      <c r="H209" s="797">
        <v>468383.00000000099</v>
      </c>
      <c r="I209" s="797"/>
      <c r="J209" s="797"/>
      <c r="K209" s="797"/>
      <c r="L209" s="797"/>
      <c r="M209" s="797"/>
      <c r="O209" s="770" t="s">
        <v>1634</v>
      </c>
    </row>
    <row r="210" spans="1:15" ht="15" customHeight="1">
      <c r="A210" s="782" t="s">
        <v>1635</v>
      </c>
      <c r="B210" s="789" t="s">
        <v>1636</v>
      </c>
      <c r="C210" s="797">
        <v>0</v>
      </c>
      <c r="D210" s="797">
        <v>0</v>
      </c>
      <c r="E210" s="797">
        <v>0</v>
      </c>
      <c r="F210" s="797">
        <v>973501.75000000105</v>
      </c>
      <c r="G210" s="797">
        <v>720983</v>
      </c>
      <c r="H210" s="797">
        <v>468383.00000000099</v>
      </c>
      <c r="I210" s="797"/>
      <c r="J210" s="797"/>
      <c r="K210" s="797"/>
      <c r="L210" s="797"/>
      <c r="M210" s="797"/>
      <c r="O210" s="770" t="s">
        <v>1637</v>
      </c>
    </row>
    <row r="211" spans="1:15" ht="15" customHeight="1">
      <c r="A211" s="782" t="s">
        <v>1638</v>
      </c>
      <c r="B211" s="789" t="s">
        <v>1639</v>
      </c>
      <c r="C211" s="797">
        <v>0</v>
      </c>
      <c r="D211" s="797">
        <v>0</v>
      </c>
      <c r="E211" s="797">
        <v>0</v>
      </c>
      <c r="F211" s="797">
        <v>0</v>
      </c>
      <c r="G211" s="797">
        <v>0</v>
      </c>
      <c r="H211" s="797">
        <v>0</v>
      </c>
      <c r="I211" s="797"/>
      <c r="J211" s="797"/>
      <c r="K211" s="797"/>
      <c r="L211" s="797"/>
      <c r="M211" s="797"/>
      <c r="O211" s="770" t="s">
        <v>1640</v>
      </c>
    </row>
    <row r="212" spans="1:15" ht="15" customHeight="1">
      <c r="A212" s="782" t="s">
        <v>1641</v>
      </c>
      <c r="B212" s="789" t="s">
        <v>1642</v>
      </c>
      <c r="C212" s="797">
        <v>0</v>
      </c>
      <c r="D212" s="797">
        <v>0</v>
      </c>
      <c r="E212" s="797">
        <v>0</v>
      </c>
      <c r="F212" s="797">
        <v>0</v>
      </c>
      <c r="G212" s="797">
        <v>0</v>
      </c>
      <c r="H212" s="797">
        <v>0</v>
      </c>
      <c r="I212" s="797"/>
      <c r="J212" s="797"/>
      <c r="K212" s="797"/>
      <c r="L212" s="797"/>
      <c r="M212" s="797"/>
      <c r="O212" s="770" t="s">
        <v>1643</v>
      </c>
    </row>
    <row r="213" spans="1:15" ht="15" customHeight="1">
      <c r="A213" s="782" t="s">
        <v>1644</v>
      </c>
      <c r="B213" s="789" t="s">
        <v>1645</v>
      </c>
      <c r="C213" s="797">
        <v>0</v>
      </c>
      <c r="D213" s="797">
        <v>0</v>
      </c>
      <c r="E213" s="797">
        <v>0</v>
      </c>
      <c r="F213" s="797">
        <v>0</v>
      </c>
      <c r="G213" s="797">
        <v>0</v>
      </c>
      <c r="H213" s="797">
        <v>0</v>
      </c>
      <c r="I213" s="797"/>
      <c r="J213" s="797"/>
      <c r="K213" s="797"/>
      <c r="L213" s="797"/>
      <c r="M213" s="797"/>
      <c r="O213" s="770" t="s">
        <v>1646</v>
      </c>
    </row>
    <row r="214" spans="1:15" ht="15" customHeight="1">
      <c r="A214" s="782" t="s">
        <v>1647</v>
      </c>
      <c r="B214" s="789" t="s">
        <v>1648</v>
      </c>
      <c r="C214" s="797">
        <v>0</v>
      </c>
      <c r="D214" s="797">
        <v>0</v>
      </c>
      <c r="E214" s="797">
        <v>0</v>
      </c>
      <c r="F214" s="797">
        <v>0</v>
      </c>
      <c r="G214" s="797">
        <v>0</v>
      </c>
      <c r="H214" s="797">
        <v>0</v>
      </c>
      <c r="I214" s="797"/>
      <c r="J214" s="797"/>
      <c r="K214" s="797"/>
      <c r="L214" s="797"/>
      <c r="M214" s="797"/>
      <c r="O214" s="770" t="s">
        <v>1649</v>
      </c>
    </row>
    <row r="215" spans="1:15" ht="15" customHeight="1">
      <c r="A215" s="782" t="s">
        <v>1650</v>
      </c>
      <c r="B215" s="789" t="s">
        <v>1651</v>
      </c>
      <c r="C215" s="797">
        <v>0</v>
      </c>
      <c r="D215" s="797">
        <v>0</v>
      </c>
      <c r="E215" s="797">
        <v>0</v>
      </c>
      <c r="F215" s="797">
        <v>0</v>
      </c>
      <c r="G215" s="797">
        <v>0</v>
      </c>
      <c r="H215" s="797">
        <v>0</v>
      </c>
      <c r="I215" s="797"/>
      <c r="J215" s="797"/>
      <c r="K215" s="797"/>
      <c r="L215" s="797"/>
      <c r="M215" s="797"/>
      <c r="O215" s="770" t="s">
        <v>1652</v>
      </c>
    </row>
    <row r="216" spans="1:15" ht="15" customHeight="1">
      <c r="A216" s="782" t="s">
        <v>1653</v>
      </c>
      <c r="B216" s="789" t="s">
        <v>1654</v>
      </c>
      <c r="C216" s="797">
        <v>0</v>
      </c>
      <c r="D216" s="797">
        <v>0</v>
      </c>
      <c r="E216" s="797">
        <v>0</v>
      </c>
      <c r="F216" s="797">
        <v>0</v>
      </c>
      <c r="G216" s="797">
        <v>0</v>
      </c>
      <c r="H216" s="797">
        <v>0</v>
      </c>
      <c r="I216" s="797"/>
      <c r="J216" s="797"/>
      <c r="K216" s="797"/>
      <c r="L216" s="797"/>
      <c r="M216" s="797"/>
      <c r="O216" s="770" t="s">
        <v>1655</v>
      </c>
    </row>
    <row r="217" spans="1:15" ht="15" customHeight="1">
      <c r="A217" s="782" t="s">
        <v>1656</v>
      </c>
      <c r="B217" s="789" t="s">
        <v>1657</v>
      </c>
      <c r="C217" s="797">
        <v>0</v>
      </c>
      <c r="D217" s="797">
        <v>0</v>
      </c>
      <c r="E217" s="797">
        <v>0</v>
      </c>
      <c r="F217" s="797">
        <v>0</v>
      </c>
      <c r="G217" s="797">
        <v>0</v>
      </c>
      <c r="H217" s="797">
        <v>0</v>
      </c>
      <c r="I217" s="797"/>
      <c r="J217" s="797"/>
      <c r="K217" s="797"/>
      <c r="L217" s="797"/>
      <c r="M217" s="797"/>
      <c r="O217" s="770" t="s">
        <v>1658</v>
      </c>
    </row>
    <row r="218" spans="1:15" ht="15" customHeight="1">
      <c r="A218" s="782" t="s">
        <v>1659</v>
      </c>
      <c r="B218" s="789" t="s">
        <v>1660</v>
      </c>
      <c r="C218" s="797">
        <v>0</v>
      </c>
      <c r="D218" s="797">
        <v>0</v>
      </c>
      <c r="E218" s="797">
        <v>0</v>
      </c>
      <c r="F218" s="797">
        <v>0</v>
      </c>
      <c r="G218" s="797">
        <v>0</v>
      </c>
      <c r="H218" s="797">
        <v>0</v>
      </c>
      <c r="I218" s="797"/>
      <c r="J218" s="797"/>
      <c r="K218" s="797"/>
      <c r="L218" s="797"/>
      <c r="M218" s="797"/>
      <c r="O218" s="770" t="s">
        <v>1661</v>
      </c>
    </row>
    <row r="219" spans="1:15" ht="15" customHeight="1">
      <c r="A219" s="782" t="s">
        <v>1662</v>
      </c>
      <c r="B219" s="789" t="s">
        <v>1663</v>
      </c>
      <c r="C219" s="797">
        <v>0</v>
      </c>
      <c r="D219" s="797">
        <v>0</v>
      </c>
      <c r="E219" s="797">
        <v>0</v>
      </c>
      <c r="F219" s="797">
        <v>0</v>
      </c>
      <c r="G219" s="797">
        <v>0</v>
      </c>
      <c r="H219" s="797">
        <v>0</v>
      </c>
      <c r="I219" s="797"/>
      <c r="J219" s="797"/>
      <c r="K219" s="797"/>
      <c r="L219" s="797"/>
      <c r="M219" s="797"/>
      <c r="O219" s="770" t="s">
        <v>1664</v>
      </c>
    </row>
    <row r="220" spans="1:15" ht="15" customHeight="1">
      <c r="A220" s="782" t="s">
        <v>1665</v>
      </c>
      <c r="B220" s="789" t="s">
        <v>1666</v>
      </c>
      <c r="C220" s="797">
        <v>0</v>
      </c>
      <c r="D220" s="797">
        <v>0</v>
      </c>
      <c r="E220" s="797">
        <v>0</v>
      </c>
      <c r="F220" s="797">
        <v>0</v>
      </c>
      <c r="G220" s="797">
        <v>0</v>
      </c>
      <c r="H220" s="797">
        <v>0</v>
      </c>
      <c r="I220" s="797"/>
      <c r="J220" s="797"/>
      <c r="K220" s="797"/>
      <c r="L220" s="797"/>
      <c r="M220" s="797"/>
      <c r="O220" s="770" t="s">
        <v>1667</v>
      </c>
    </row>
    <row r="221" spans="1:15" ht="15" customHeight="1">
      <c r="A221" s="782" t="s">
        <v>1668</v>
      </c>
      <c r="B221" s="789" t="s">
        <v>1669</v>
      </c>
      <c r="C221" s="797">
        <v>0</v>
      </c>
      <c r="D221" s="797">
        <v>0</v>
      </c>
      <c r="E221" s="797">
        <v>0</v>
      </c>
      <c r="F221" s="797">
        <v>0</v>
      </c>
      <c r="G221" s="797">
        <v>0</v>
      </c>
      <c r="H221" s="797">
        <v>0</v>
      </c>
      <c r="I221" s="797"/>
      <c r="J221" s="797"/>
      <c r="K221" s="797"/>
      <c r="L221" s="797"/>
      <c r="M221" s="797"/>
      <c r="O221" s="770" t="s">
        <v>1670</v>
      </c>
    </row>
    <row r="222" spans="1:15" ht="15" customHeight="1">
      <c r="A222" s="782" t="s">
        <v>1671</v>
      </c>
      <c r="B222" s="789" t="s">
        <v>1672</v>
      </c>
      <c r="C222" s="797">
        <v>0</v>
      </c>
      <c r="D222" s="797">
        <v>0</v>
      </c>
      <c r="E222" s="797">
        <v>0</v>
      </c>
      <c r="F222" s="797">
        <v>0</v>
      </c>
      <c r="G222" s="797">
        <v>0</v>
      </c>
      <c r="H222" s="797">
        <v>0</v>
      </c>
      <c r="I222" s="797"/>
      <c r="J222" s="797"/>
      <c r="K222" s="797"/>
      <c r="L222" s="797"/>
      <c r="M222" s="797"/>
      <c r="O222" s="770" t="s">
        <v>1673</v>
      </c>
    </row>
    <row r="223" spans="1:15" ht="15" customHeight="1">
      <c r="A223" s="782" t="s">
        <v>1674</v>
      </c>
      <c r="B223" s="789" t="s">
        <v>1675</v>
      </c>
      <c r="C223" s="799">
        <v>0</v>
      </c>
      <c r="D223" s="799">
        <v>0</v>
      </c>
      <c r="E223" s="799">
        <v>0</v>
      </c>
      <c r="F223" s="799">
        <v>0.60470188666666702</v>
      </c>
      <c r="G223" s="799">
        <v>0.60803678776479098</v>
      </c>
      <c r="H223" s="799">
        <v>0.75650466111651804</v>
      </c>
      <c r="I223" s="799"/>
      <c r="J223" s="799"/>
      <c r="K223" s="799"/>
      <c r="L223" s="799"/>
      <c r="M223" s="799"/>
      <c r="O223" s="770" t="s">
        <v>1676</v>
      </c>
    </row>
    <row r="224" spans="1:15" ht="15" customHeight="1">
      <c r="A224" s="782" t="s">
        <v>1677</v>
      </c>
      <c r="B224" s="789" t="s">
        <v>1678</v>
      </c>
      <c r="C224" s="797">
        <v>0</v>
      </c>
      <c r="D224" s="797">
        <v>0</v>
      </c>
      <c r="E224" s="797">
        <v>0</v>
      </c>
      <c r="F224" s="797">
        <v>0</v>
      </c>
      <c r="G224" s="797">
        <v>0</v>
      </c>
      <c r="H224" s="797">
        <v>0</v>
      </c>
      <c r="I224" s="797"/>
      <c r="J224" s="797"/>
      <c r="K224" s="797"/>
      <c r="L224" s="797"/>
      <c r="M224" s="797"/>
      <c r="O224" s="770" t="s">
        <v>1679</v>
      </c>
    </row>
    <row r="225" spans="1:18" ht="15" customHeight="1">
      <c r="A225" s="782" t="s">
        <v>1680</v>
      </c>
      <c r="B225" s="789" t="s">
        <v>1681</v>
      </c>
      <c r="C225" s="797">
        <v>0</v>
      </c>
      <c r="D225" s="797">
        <v>0</v>
      </c>
      <c r="E225" s="797">
        <v>0</v>
      </c>
      <c r="F225" s="797">
        <v>0</v>
      </c>
      <c r="G225" s="797">
        <v>0</v>
      </c>
      <c r="H225" s="797">
        <v>0</v>
      </c>
      <c r="I225" s="797"/>
      <c r="J225" s="797"/>
      <c r="K225" s="797"/>
      <c r="L225" s="797"/>
      <c r="M225" s="797"/>
      <c r="O225" s="770" t="s">
        <v>1682</v>
      </c>
    </row>
    <row r="226" spans="1:18" ht="15" customHeight="1">
      <c r="A226" s="782" t="s">
        <v>1683</v>
      </c>
      <c r="B226" s="789" t="s">
        <v>1684</v>
      </c>
      <c r="C226" s="797">
        <v>6</v>
      </c>
      <c r="D226" s="797">
        <v>6</v>
      </c>
      <c r="E226" s="797">
        <v>6</v>
      </c>
      <c r="F226" s="797">
        <v>0</v>
      </c>
      <c r="G226" s="797">
        <v>0</v>
      </c>
      <c r="H226" s="797">
        <v>0</v>
      </c>
      <c r="I226" s="797"/>
      <c r="J226" s="797"/>
      <c r="K226" s="797"/>
      <c r="L226" s="797"/>
      <c r="M226" s="797"/>
      <c r="O226" s="770" t="s">
        <v>1685</v>
      </c>
    </row>
    <row r="227" spans="1:18" ht="14">
      <c r="B227" s="789"/>
    </row>
    <row r="230" spans="1:18" ht="14">
      <c r="B230" s="770" t="s">
        <v>1686</v>
      </c>
    </row>
    <row r="231" spans="1:18" ht="17.25" customHeight="1">
      <c r="B231" s="780"/>
      <c r="C231" s="787">
        <v>2019</v>
      </c>
      <c r="D231" s="787">
        <v>2020</v>
      </c>
      <c r="E231" s="787">
        <v>2021</v>
      </c>
      <c r="F231" s="787" t="s">
        <v>514</v>
      </c>
      <c r="G231" s="787" t="s">
        <v>515</v>
      </c>
      <c r="H231" s="787" t="s">
        <v>516</v>
      </c>
      <c r="I231" s="787"/>
      <c r="J231" s="787"/>
      <c r="K231" s="787"/>
      <c r="L231" s="787"/>
      <c r="M231" s="787"/>
      <c r="O231" s="788" t="s">
        <v>1406</v>
      </c>
      <c r="P231" s="780"/>
      <c r="Q231" s="780"/>
      <c r="R231" s="780"/>
    </row>
    <row r="232" spans="1:18" ht="14">
      <c r="A232" s="782" t="s">
        <v>1687</v>
      </c>
      <c r="B232" s="789" t="s">
        <v>1688</v>
      </c>
      <c r="C232" s="800">
        <v>0</v>
      </c>
      <c r="D232" s="800">
        <v>0</v>
      </c>
      <c r="E232" s="800">
        <v>0</v>
      </c>
      <c r="F232" s="800">
        <v>0</v>
      </c>
      <c r="G232" s="800">
        <v>0</v>
      </c>
      <c r="H232" s="800">
        <v>0</v>
      </c>
      <c r="I232" s="800"/>
      <c r="J232" s="800"/>
      <c r="K232" s="800"/>
      <c r="L232" s="800"/>
      <c r="M232" s="800"/>
      <c r="O232" s="770" t="s">
        <v>1689</v>
      </c>
    </row>
    <row r="233" spans="1:18" ht="14">
      <c r="A233" s="782" t="s">
        <v>1690</v>
      </c>
      <c r="B233" s="789" t="s">
        <v>1691</v>
      </c>
      <c r="C233" s="801">
        <v>0</v>
      </c>
      <c r="D233" s="801">
        <v>0</v>
      </c>
      <c r="E233" s="801">
        <v>0</v>
      </c>
      <c r="F233" s="801">
        <v>0</v>
      </c>
      <c r="G233" s="801">
        <v>0</v>
      </c>
      <c r="H233" s="801">
        <v>0</v>
      </c>
      <c r="I233" s="801"/>
      <c r="J233" s="801"/>
      <c r="K233" s="801"/>
      <c r="L233" s="801"/>
      <c r="M233" s="801"/>
      <c r="O233" s="770" t="s">
        <v>1692</v>
      </c>
    </row>
    <row r="237" spans="1:18" ht="14">
      <c r="B237" s="770" t="s">
        <v>1693</v>
      </c>
    </row>
    <row r="238" spans="1:18" ht="12" customHeight="1"/>
    <row r="239" spans="1:18" ht="14">
      <c r="B239" s="785" t="s">
        <v>1404</v>
      </c>
      <c r="C239" s="786" t="s">
        <v>1405</v>
      </c>
      <c r="D239" s="787">
        <v>2019</v>
      </c>
      <c r="E239" s="787">
        <v>2020</v>
      </c>
      <c r="F239" s="787">
        <v>2021</v>
      </c>
      <c r="G239" s="787" t="s">
        <v>514</v>
      </c>
      <c r="H239" s="787" t="s">
        <v>515</v>
      </c>
      <c r="I239" s="787" t="s">
        <v>516</v>
      </c>
      <c r="J239" s="787"/>
      <c r="K239" s="787"/>
      <c r="L239" s="787"/>
      <c r="M239" s="787"/>
      <c r="N239" s="787"/>
    </row>
    <row r="240" spans="1:18" ht="14">
      <c r="A240" s="782" t="s">
        <v>1674</v>
      </c>
      <c r="B240" s="777" t="s">
        <v>1675</v>
      </c>
      <c r="C240" s="790">
        <v>3.1790259999999999</v>
      </c>
      <c r="D240" s="792">
        <v>0</v>
      </c>
      <c r="E240" s="792">
        <v>0</v>
      </c>
      <c r="F240" s="792">
        <v>0</v>
      </c>
      <c r="G240" s="792">
        <v>0.60470188666666702</v>
      </c>
      <c r="H240" s="792">
        <v>0.60803678776479098</v>
      </c>
      <c r="I240" s="792">
        <v>0.75650466111651804</v>
      </c>
      <c r="J240" s="792"/>
      <c r="K240" s="792"/>
      <c r="L240" s="792"/>
      <c r="M240" s="792"/>
      <c r="N240" s="792"/>
    </row>
    <row r="241" spans="1:19" ht="14">
      <c r="A241" s="782" t="s">
        <v>1677</v>
      </c>
      <c r="B241" s="777" t="s">
        <v>1678</v>
      </c>
      <c r="C241" s="790">
        <v>3.2622600000000002E-2</v>
      </c>
      <c r="D241" s="802">
        <v>0</v>
      </c>
      <c r="E241" s="802">
        <v>0</v>
      </c>
      <c r="F241" s="802">
        <v>0</v>
      </c>
      <c r="G241" s="802">
        <v>0</v>
      </c>
      <c r="H241" s="802">
        <v>0</v>
      </c>
      <c r="I241" s="802">
        <v>0</v>
      </c>
      <c r="J241" s="802"/>
      <c r="K241" s="802"/>
      <c r="L241" s="802"/>
      <c r="M241" s="802"/>
      <c r="N241" s="802"/>
    </row>
    <row r="242" spans="1:19" ht="14">
      <c r="A242" s="782" t="s">
        <v>1687</v>
      </c>
      <c r="B242" s="777" t="s">
        <v>1688</v>
      </c>
      <c r="C242" s="790">
        <v>-1.066972</v>
      </c>
      <c r="D242" s="792">
        <v>0</v>
      </c>
      <c r="E242" s="792">
        <v>0</v>
      </c>
      <c r="F242" s="792">
        <v>0</v>
      </c>
      <c r="G242" s="792">
        <v>0</v>
      </c>
      <c r="H242" s="792">
        <v>0</v>
      </c>
      <c r="I242" s="792">
        <v>0</v>
      </c>
      <c r="J242" s="792"/>
      <c r="K242" s="792"/>
      <c r="L242" s="792"/>
      <c r="M242" s="792"/>
      <c r="N242" s="792"/>
    </row>
    <row r="243" spans="1:19" ht="14">
      <c r="A243" s="782" t="s">
        <v>1690</v>
      </c>
      <c r="B243" s="777" t="s">
        <v>1691</v>
      </c>
      <c r="C243" s="790">
        <v>0.72086700000000004</v>
      </c>
      <c r="D243" s="802">
        <v>0</v>
      </c>
      <c r="E243" s="802">
        <v>0</v>
      </c>
      <c r="F243" s="802">
        <v>0</v>
      </c>
      <c r="G243" s="802">
        <v>0</v>
      </c>
      <c r="H243" s="802">
        <v>0</v>
      </c>
      <c r="I243" s="802">
        <v>0</v>
      </c>
      <c r="J243" s="802"/>
      <c r="K243" s="802"/>
      <c r="L243" s="802"/>
      <c r="M243" s="802"/>
      <c r="N243" s="802"/>
    </row>
    <row r="247" spans="1:19" ht="14">
      <c r="B247" s="770" t="s">
        <v>1694</v>
      </c>
    </row>
    <row r="249" spans="1:19" ht="14">
      <c r="C249" s="787">
        <v>2019</v>
      </c>
      <c r="D249" s="787">
        <v>2020</v>
      </c>
      <c r="E249" s="787">
        <v>2021</v>
      </c>
      <c r="F249" s="787" t="s">
        <v>514</v>
      </c>
      <c r="G249" s="787" t="s">
        <v>515</v>
      </c>
      <c r="H249" s="787" t="s">
        <v>516</v>
      </c>
      <c r="I249" s="787"/>
      <c r="J249" s="787"/>
      <c r="K249" s="787"/>
      <c r="L249" s="787"/>
      <c r="M249" s="787"/>
      <c r="O249" s="788" t="s">
        <v>1406</v>
      </c>
      <c r="P249" s="780"/>
      <c r="Q249" s="780"/>
      <c r="R249" s="780"/>
      <c r="S249" s="780"/>
    </row>
    <row r="250" spans="1:19" ht="14">
      <c r="B250" s="777" t="s">
        <v>1695</v>
      </c>
      <c r="C250" s="792">
        <v>-4.9498814232512398</v>
      </c>
      <c r="D250" s="792">
        <v>-4.9498814232512398</v>
      </c>
      <c r="E250" s="792">
        <v>-4.9498814232512398</v>
      </c>
      <c r="F250" s="792">
        <v>-3.0275184032888598</v>
      </c>
      <c r="G250" s="792">
        <v>-3.01691666599049</v>
      </c>
      <c r="H250" s="792">
        <v>-2.5449334364406502</v>
      </c>
      <c r="I250" s="792"/>
      <c r="J250" s="792"/>
      <c r="K250" s="792"/>
      <c r="L250" s="792"/>
      <c r="M250" s="792"/>
      <c r="O250" s="770" t="s">
        <v>1696</v>
      </c>
    </row>
    <row r="251" spans="1:19" ht="14">
      <c r="O251" s="789" t="s">
        <v>1697</v>
      </c>
    </row>
    <row r="252" spans="1:19" ht="25" customHeight="1">
      <c r="B252" s="793" t="s">
        <v>1458</v>
      </c>
      <c r="C252" s="794" t="s">
        <v>1698</v>
      </c>
      <c r="D252" s="794" t="s">
        <v>1698</v>
      </c>
      <c r="E252" s="794" t="s">
        <v>1698</v>
      </c>
      <c r="F252" s="794" t="s">
        <v>1699</v>
      </c>
      <c r="G252" s="794" t="s">
        <v>1699</v>
      </c>
      <c r="H252" s="794" t="s">
        <v>1700</v>
      </c>
      <c r="I252" s="794"/>
      <c r="J252" s="794"/>
      <c r="K252" s="794"/>
      <c r="L252" s="794"/>
      <c r="M252" s="794"/>
    </row>
    <row r="253" spans="1:19" ht="12.75" customHeight="1">
      <c r="B253" s="777" t="s">
        <v>1301</v>
      </c>
      <c r="O253" s="932" t="s">
        <v>1701</v>
      </c>
      <c r="P253" s="932"/>
      <c r="Q253" s="932"/>
      <c r="R253" s="932"/>
      <c r="S253" s="932"/>
    </row>
    <row r="254" spans="1:19">
      <c r="O254" s="932"/>
      <c r="P254" s="932"/>
      <c r="Q254" s="932"/>
      <c r="R254" s="932"/>
      <c r="S254" s="932"/>
    </row>
    <row r="255" spans="1:19">
      <c r="O255" s="932"/>
      <c r="P255" s="932"/>
      <c r="Q255" s="932"/>
      <c r="R255" s="932"/>
      <c r="S255" s="932"/>
    </row>
    <row r="256" spans="1:19" ht="27" customHeight="1">
      <c r="O256" s="932"/>
      <c r="P256" s="932"/>
      <c r="Q256" s="932"/>
      <c r="R256" s="932"/>
      <c r="S256" s="932"/>
    </row>
    <row r="257" spans="2:21" ht="27" customHeight="1">
      <c r="E257" s="795"/>
      <c r="F257" s="795"/>
      <c r="G257" s="795"/>
      <c r="H257" s="795"/>
      <c r="I257" s="795"/>
    </row>
    <row r="258" spans="2:21" ht="51.75" customHeight="1"/>
    <row r="259" spans="2:21" ht="26">
      <c r="B259" s="769" t="s">
        <v>1702</v>
      </c>
    </row>
    <row r="262" spans="2:21" ht="14">
      <c r="C262" s="787">
        <v>2019</v>
      </c>
      <c r="D262" s="787">
        <v>2020</v>
      </c>
      <c r="E262" s="787">
        <v>2021</v>
      </c>
      <c r="F262" s="787" t="s">
        <v>514</v>
      </c>
      <c r="G262" s="787" t="s">
        <v>515</v>
      </c>
      <c r="H262" s="787" t="s">
        <v>516</v>
      </c>
      <c r="I262" s="787"/>
      <c r="J262" s="787"/>
      <c r="K262" s="787"/>
      <c r="L262" s="787"/>
      <c r="M262" s="787"/>
    </row>
    <row r="263" spans="2:21" ht="14">
      <c r="B263" s="777" t="s">
        <v>1703</v>
      </c>
      <c r="C263" s="790" t="s">
        <v>1459</v>
      </c>
      <c r="D263" s="790" t="s">
        <v>1460</v>
      </c>
      <c r="E263" s="790" t="s">
        <v>1461</v>
      </c>
      <c r="F263" s="790" t="s">
        <v>1462</v>
      </c>
      <c r="G263" s="790" t="s">
        <v>1463</v>
      </c>
      <c r="H263" s="790" t="s">
        <v>1463</v>
      </c>
      <c r="I263" s="790"/>
      <c r="J263" s="790"/>
      <c r="K263" s="790"/>
      <c r="L263" s="790"/>
      <c r="M263" s="790"/>
    </row>
    <row r="264" spans="2:21" ht="14">
      <c r="B264" s="777" t="s">
        <v>1704</v>
      </c>
      <c r="C264" s="790" t="s">
        <v>1698</v>
      </c>
      <c r="D264" s="790" t="s">
        <v>1698</v>
      </c>
      <c r="E264" s="790" t="s">
        <v>1698</v>
      </c>
      <c r="F264" s="790" t="s">
        <v>1699</v>
      </c>
      <c r="G264" s="790" t="s">
        <v>1699</v>
      </c>
      <c r="H264" s="790" t="s">
        <v>1700</v>
      </c>
      <c r="I264" s="790"/>
      <c r="J264" s="790"/>
      <c r="K264" s="790"/>
      <c r="L264" s="790"/>
      <c r="M264" s="790"/>
    </row>
    <row r="265" spans="2:21" ht="9.75" customHeight="1">
      <c r="B265" s="777"/>
      <c r="C265" s="790"/>
      <c r="D265" s="790"/>
      <c r="E265" s="790"/>
      <c r="F265" s="790"/>
      <c r="G265" s="790"/>
    </row>
    <row r="266" spans="2:21" ht="25" customHeight="1">
      <c r="B266" s="803" t="s">
        <v>1705</v>
      </c>
      <c r="C266" s="794" t="s">
        <v>1459</v>
      </c>
      <c r="D266" s="794">
        <v>3</v>
      </c>
      <c r="E266" s="794">
        <v>5</v>
      </c>
      <c r="F266" s="794">
        <v>4</v>
      </c>
      <c r="G266" s="794">
        <v>3</v>
      </c>
      <c r="H266" s="794">
        <v>5</v>
      </c>
      <c r="I266" s="794"/>
      <c r="J266" s="794"/>
      <c r="K266" s="794"/>
      <c r="L266" s="794"/>
      <c r="M266" s="794"/>
      <c r="O266" s="932"/>
      <c r="P266" s="932"/>
      <c r="Q266" s="932"/>
      <c r="R266" s="932"/>
      <c r="S266" s="932"/>
      <c r="T266" s="932"/>
      <c r="U266" s="932"/>
    </row>
    <row r="267" spans="2:21" ht="30" customHeight="1">
      <c r="B267" s="803"/>
      <c r="C267" s="794"/>
      <c r="D267" s="794"/>
      <c r="E267" s="794"/>
      <c r="F267" s="794"/>
      <c r="G267" s="794"/>
      <c r="H267" s="794"/>
      <c r="I267" s="794"/>
      <c r="J267" s="794"/>
      <c r="K267" s="794"/>
      <c r="L267" s="794"/>
      <c r="M267" s="794"/>
      <c r="O267" s="932"/>
      <c r="P267" s="932"/>
      <c r="Q267" s="932"/>
      <c r="R267" s="932"/>
      <c r="S267" s="932"/>
      <c r="T267" s="932"/>
      <c r="U267" s="932"/>
    </row>
    <row r="268" spans="2:21" ht="25" customHeight="1">
      <c r="B268" s="803" t="s">
        <v>1706</v>
      </c>
      <c r="C268" s="794" t="s">
        <v>1459</v>
      </c>
      <c r="D268" s="794">
        <v>2</v>
      </c>
      <c r="E268" s="794">
        <v>3</v>
      </c>
      <c r="F268" s="794">
        <v>2</v>
      </c>
      <c r="G268" s="794">
        <v>2</v>
      </c>
      <c r="H268" s="794">
        <v>3</v>
      </c>
      <c r="I268" s="794"/>
      <c r="J268" s="794"/>
      <c r="K268" s="794"/>
      <c r="L268" s="794"/>
      <c r="M268" s="794"/>
      <c r="O268" s="933" t="s">
        <v>1707</v>
      </c>
      <c r="P268" s="933"/>
      <c r="Q268" s="933"/>
      <c r="R268" s="933"/>
      <c r="S268" s="933"/>
      <c r="T268" s="933"/>
      <c r="U268" s="933"/>
    </row>
    <row r="269" spans="2:21" ht="3" customHeight="1">
      <c r="O269" s="933"/>
      <c r="P269" s="933"/>
      <c r="Q269" s="933"/>
      <c r="R269" s="933"/>
      <c r="S269" s="933"/>
      <c r="T269" s="933"/>
      <c r="U269" s="933"/>
    </row>
    <row r="270" spans="2:21" ht="25" customHeight="1">
      <c r="B270" s="804" t="s">
        <v>1708</v>
      </c>
      <c r="C270" s="805" t="s">
        <v>1459</v>
      </c>
      <c r="D270" s="805">
        <v>6.7000000000000002E-3</v>
      </c>
      <c r="E270" s="805">
        <v>1.61E-2</v>
      </c>
      <c r="F270" s="805">
        <v>1.0200000000000001E-2</v>
      </c>
      <c r="G270" s="805">
        <v>6.7000000000000002E-3</v>
      </c>
      <c r="H270" s="805">
        <v>1.61E-2</v>
      </c>
      <c r="I270" s="805"/>
      <c r="J270" s="805"/>
      <c r="K270" s="805"/>
      <c r="L270" s="805"/>
      <c r="M270" s="805"/>
      <c r="O270" s="933"/>
      <c r="P270" s="933"/>
      <c r="Q270" s="933"/>
      <c r="R270" s="933"/>
      <c r="S270" s="933"/>
      <c r="T270" s="933"/>
      <c r="U270" s="933"/>
    </row>
    <row r="271" spans="2:21" ht="4" customHeight="1">
      <c r="O271" s="933"/>
      <c r="P271" s="933"/>
      <c r="Q271" s="933"/>
      <c r="R271" s="933"/>
      <c r="S271" s="933"/>
      <c r="T271" s="933"/>
      <c r="U271" s="933"/>
    </row>
    <row r="272" spans="2:21" ht="31.5" customHeight="1">
      <c r="C272" s="806" t="s">
        <v>659</v>
      </c>
      <c r="D272" s="806" t="s">
        <v>1709</v>
      </c>
      <c r="E272" s="806" t="s">
        <v>1710</v>
      </c>
      <c r="F272" s="806" t="s">
        <v>1709</v>
      </c>
      <c r="G272" s="806" t="s">
        <v>1709</v>
      </c>
      <c r="H272" s="806" t="s">
        <v>1710</v>
      </c>
      <c r="I272" s="806"/>
      <c r="J272" s="806"/>
      <c r="K272" s="806"/>
      <c r="L272" s="806"/>
      <c r="M272" s="806"/>
      <c r="O272" s="933"/>
      <c r="P272" s="933"/>
      <c r="Q272" s="933"/>
      <c r="R272" s="933"/>
      <c r="S272" s="933"/>
      <c r="T272" s="933"/>
      <c r="U272" s="933"/>
    </row>
    <row r="273" spans="2:13" ht="4" customHeight="1"/>
    <row r="274" spans="2:13" ht="54.75" customHeight="1">
      <c r="B274" s="807" t="s">
        <v>1711</v>
      </c>
      <c r="C274" s="808" t="s">
        <v>659</v>
      </c>
      <c r="D274" s="808" t="s">
        <v>1712</v>
      </c>
      <c r="E274" s="808" t="s">
        <v>1713</v>
      </c>
      <c r="F274" s="808" t="s">
        <v>1712</v>
      </c>
      <c r="G274" s="808" t="s">
        <v>1712</v>
      </c>
      <c r="H274" s="808" t="s">
        <v>1713</v>
      </c>
      <c r="I274" s="808"/>
      <c r="J274" s="808"/>
      <c r="K274" s="808"/>
      <c r="L274" s="808"/>
      <c r="M274" s="808"/>
    </row>
    <row r="278" spans="2:13" ht="33.75" customHeight="1"/>
    <row r="281" spans="2:13" ht="20">
      <c r="C281" s="793" t="s">
        <v>1706</v>
      </c>
    </row>
    <row r="283" spans="2:13" ht="29.25" customHeight="1">
      <c r="C283" s="809" t="s">
        <v>1714</v>
      </c>
      <c r="D283" s="810" t="s">
        <v>1715</v>
      </c>
      <c r="E283" s="931" t="s">
        <v>1716</v>
      </c>
      <c r="F283" s="931"/>
      <c r="G283" s="931"/>
      <c r="H283" s="931"/>
      <c r="I283" s="931"/>
    </row>
    <row r="284" spans="2:13" ht="30" customHeight="1">
      <c r="C284" s="811">
        <v>1</v>
      </c>
      <c r="D284" s="812" t="s">
        <v>1717</v>
      </c>
      <c r="E284" s="930" t="s">
        <v>1718</v>
      </c>
      <c r="F284" s="930"/>
      <c r="G284" s="930"/>
      <c r="H284" s="930"/>
      <c r="I284" s="930"/>
    </row>
    <row r="285" spans="2:13" ht="30" customHeight="1">
      <c r="C285" s="813">
        <v>2</v>
      </c>
      <c r="D285" s="812" t="s">
        <v>1709</v>
      </c>
      <c r="E285" s="930" t="s">
        <v>1719</v>
      </c>
      <c r="F285" s="930"/>
      <c r="G285" s="930"/>
      <c r="H285" s="930"/>
      <c r="I285" s="930"/>
    </row>
    <row r="286" spans="2:13" ht="30" customHeight="1">
      <c r="C286" s="814">
        <v>3</v>
      </c>
      <c r="D286" s="812" t="s">
        <v>1710</v>
      </c>
      <c r="E286" s="930" t="s">
        <v>1720</v>
      </c>
      <c r="F286" s="930"/>
      <c r="G286" s="930"/>
      <c r="H286" s="930"/>
      <c r="I286" s="930"/>
    </row>
    <row r="287" spans="2:13" ht="30" customHeight="1">
      <c r="C287" s="815">
        <v>4</v>
      </c>
      <c r="D287" s="812" t="s">
        <v>1721</v>
      </c>
      <c r="E287" s="930" t="s">
        <v>1722</v>
      </c>
      <c r="F287" s="930"/>
      <c r="G287" s="930"/>
      <c r="H287" s="930"/>
      <c r="I287" s="930"/>
    </row>
    <row r="288" spans="2:13" ht="43.5" customHeight="1">
      <c r="C288" s="816">
        <v>5</v>
      </c>
      <c r="D288" s="812" t="s">
        <v>1723</v>
      </c>
      <c r="E288" s="930" t="s">
        <v>1724</v>
      </c>
      <c r="F288" s="930"/>
      <c r="G288" s="930"/>
      <c r="H288" s="930"/>
      <c r="I288" s="930"/>
    </row>
    <row r="293" spans="3:6" ht="20">
      <c r="C293" s="793" t="s">
        <v>1725</v>
      </c>
    </row>
    <row r="295" spans="3:6" ht="30" customHeight="1">
      <c r="C295" s="809" t="s">
        <v>1726</v>
      </c>
      <c r="D295" s="931" t="s">
        <v>899</v>
      </c>
      <c r="E295" s="931"/>
      <c r="F295" s="931"/>
    </row>
    <row r="296" spans="3:6" ht="30" customHeight="1">
      <c r="C296" s="811" t="s">
        <v>1417</v>
      </c>
      <c r="D296" s="929" t="s">
        <v>1727</v>
      </c>
      <c r="E296" s="929"/>
      <c r="F296" s="929"/>
    </row>
    <row r="297" spans="3:6" ht="30" customHeight="1">
      <c r="C297" s="813" t="s">
        <v>1728</v>
      </c>
      <c r="D297" s="929" t="s">
        <v>1729</v>
      </c>
      <c r="E297" s="929"/>
      <c r="F297" s="929"/>
    </row>
    <row r="298" spans="3:6" ht="30" customHeight="1">
      <c r="C298" s="814" t="s">
        <v>1411</v>
      </c>
      <c r="D298" s="929" t="s">
        <v>1730</v>
      </c>
      <c r="E298" s="929"/>
      <c r="F298" s="929"/>
    </row>
    <row r="299" spans="3:6" ht="30" customHeight="1">
      <c r="C299" s="815" t="s">
        <v>1731</v>
      </c>
      <c r="D299" s="929" t="s">
        <v>1732</v>
      </c>
      <c r="E299" s="929"/>
      <c r="F299" s="929"/>
    </row>
    <row r="300" spans="3:6" ht="30" customHeight="1">
      <c r="C300" s="816" t="s">
        <v>1410</v>
      </c>
      <c r="D300" s="929" t="s">
        <v>1733</v>
      </c>
      <c r="E300" s="929"/>
      <c r="F300" s="929"/>
    </row>
  </sheetData>
  <mergeCells count="20">
    <mergeCell ref="B3:G3"/>
    <mergeCell ref="C5:D5"/>
    <mergeCell ref="C7:D7"/>
    <mergeCell ref="B110:H111"/>
    <mergeCell ref="O120:T124"/>
    <mergeCell ref="O253:S256"/>
    <mergeCell ref="O266:U267"/>
    <mergeCell ref="O268:U272"/>
    <mergeCell ref="E283:I283"/>
    <mergeCell ref="E284:I284"/>
    <mergeCell ref="E285:I285"/>
    <mergeCell ref="E286:I286"/>
    <mergeCell ref="E287:I287"/>
    <mergeCell ref="E288:I288"/>
    <mergeCell ref="D295:F295"/>
    <mergeCell ref="D296:F296"/>
    <mergeCell ref="D297:F297"/>
    <mergeCell ref="D298:F298"/>
    <mergeCell ref="D299:F299"/>
    <mergeCell ref="D300:F300"/>
  </mergeCells>
  <conditionalFormatting sqref="C15:E18 L15:N17">
    <cfRule type="expression" dxfId="14" priority="2">
      <formula>IF(C$14&lt;&gt;"",1,0)</formula>
    </cfRule>
  </conditionalFormatting>
  <conditionalFormatting sqref="C268:M268 C270:M270">
    <cfRule type="expression" dxfId="13" priority="3">
      <formula>LEN(TRIM(C268))=0</formula>
    </cfRule>
    <cfRule type="expression" dxfId="12" priority="4">
      <formula>IF(OR(C$268=4,C$268=5),1,0)</formula>
    </cfRule>
    <cfRule type="expression" dxfId="11" priority="5">
      <formula>IF(C$268=3,1,0)</formula>
    </cfRule>
    <cfRule type="expression" dxfId="10" priority="6">
      <formula>IF(OR(C$268=1,C$268=2),1,0)</formula>
    </cfRule>
  </conditionalFormatting>
  <conditionalFormatting sqref="B138">
    <cfRule type="expression" dxfId="9" priority="7">
      <formula>IF($C$138="",1,0)</formula>
    </cfRule>
  </conditionalFormatting>
  <conditionalFormatting sqref="B174">
    <cfRule type="expression" dxfId="8" priority="8">
      <formula>IF($B$175="",1,0)</formula>
    </cfRule>
  </conditionalFormatting>
  <conditionalFormatting sqref="O231:R231">
    <cfRule type="expression" dxfId="7" priority="9">
      <formula>IF($O$231="",1,0)</formula>
    </cfRule>
  </conditionalFormatting>
  <conditionalFormatting sqref="O174:R174">
    <cfRule type="expression" dxfId="6" priority="10">
      <formula>IF($O$174="",1,0)</formula>
    </cfRule>
  </conditionalFormatting>
  <conditionalFormatting sqref="O249:S249">
    <cfRule type="expression" dxfId="5" priority="11">
      <formula>IF($O$249="",1,0)</formula>
    </cfRule>
  </conditionalFormatting>
  <conditionalFormatting sqref="C119:M119 C252:M252 C266:M267">
    <cfRule type="expression" dxfId="4" priority="12">
      <formula>LEN(TRIM(C119))=0</formula>
    </cfRule>
  </conditionalFormatting>
  <conditionalFormatting sqref="S15:Z17">
    <cfRule type="expression" dxfId="3" priority="13">
      <formula>IF(F$14&lt;&gt;"",1,0)</formula>
    </cfRule>
  </conditionalFormatting>
  <conditionalFormatting sqref="C272:M272 C274:M274">
    <cfRule type="expression" dxfId="2" priority="14">
      <formula>IF(C272="",1,0)</formula>
    </cfRule>
  </conditionalFormatting>
  <conditionalFormatting sqref="H10">
    <cfRule type="expression" dxfId="1" priority="15">
      <formula>IF($E$10&lt;&gt;"",1,0)</formula>
    </cfRule>
  </conditionalFormatting>
  <conditionalFormatting sqref="B239 C28 C116 C139 C174 C231 C249 C262 D28:M28 D81:M81 D116:M116 D139:M139 D174:M174 D231:M231 D239:M239 D249:M249 D262:M262 N81 N239">
    <cfRule type="expression" dxfId="0" priority="16">
      <formula>LEN(TRIM(B239))=0</formula>
    </cfRule>
  </conditionalFormatting>
  <pageMargins left="0.7" right="0.7" top="0.75" bottom="0.75" header="0.51180555555555496" footer="0.51180555555555496"/>
  <pageSetup paperSize="9" firstPageNumber="0"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AMK143"/>
  <sheetViews>
    <sheetView showGridLines="0" topLeftCell="A85" zoomScale="85" zoomScaleNormal="85" workbookViewId="0">
      <selection activeCell="B175" sqref="B175"/>
    </sheetView>
  </sheetViews>
  <sheetFormatPr baseColWidth="10" defaultColWidth="8.83203125" defaultRowHeight="15"/>
  <cols>
    <col min="1" max="1" width="3.6640625" style="34" customWidth="1"/>
    <col min="2" max="2" width="64.33203125" style="34" customWidth="1"/>
    <col min="3" max="5" width="22.83203125" style="34" customWidth="1"/>
    <col min="6" max="7" width="22.83203125" style="33" customWidth="1"/>
    <col min="8" max="8" width="4.6640625" style="34" customWidth="1"/>
    <col min="9" max="1025" width="9.1640625" style="34" customWidth="1"/>
  </cols>
  <sheetData>
    <row r="1" spans="2:11" ht="135" customHeight="1">
      <c r="B1" s="35" t="s">
        <v>205</v>
      </c>
    </row>
    <row r="2" spans="2:11" ht="30" customHeight="1">
      <c r="B2" s="85" t="s">
        <v>206</v>
      </c>
      <c r="C2" s="86"/>
      <c r="D2" s="86"/>
      <c r="E2" s="33"/>
    </row>
    <row r="3" spans="2:11" ht="42.75" customHeight="1">
      <c r="C3" s="87">
        <v>2019</v>
      </c>
      <c r="D3" s="87">
        <v>2020</v>
      </c>
      <c r="E3" s="87">
        <v>2021</v>
      </c>
    </row>
    <row r="4" spans="2:11" ht="2.25" customHeight="1"/>
    <row r="5" spans="2:11" ht="16">
      <c r="B5" s="88" t="s">
        <v>207</v>
      </c>
    </row>
    <row r="6" spans="2:11" ht="15" customHeight="1">
      <c r="B6" s="89" t="s">
        <v>208</v>
      </c>
      <c r="C6" s="44">
        <v>135096</v>
      </c>
      <c r="D6" s="44">
        <v>223912</v>
      </c>
      <c r="E6" s="44">
        <v>394390</v>
      </c>
    </row>
    <row r="7" spans="2:11" ht="15" customHeight="1">
      <c r="B7" s="89" t="s">
        <v>209</v>
      </c>
      <c r="C7" s="44">
        <v>0</v>
      </c>
      <c r="D7" s="44">
        <v>95139</v>
      </c>
      <c r="E7" s="44">
        <v>133163</v>
      </c>
    </row>
    <row r="8" spans="2:11" ht="15" customHeight="1">
      <c r="B8" s="89" t="s">
        <v>210</v>
      </c>
      <c r="C8" s="44">
        <v>0</v>
      </c>
      <c r="D8" s="44">
        <v>25000</v>
      </c>
      <c r="E8" s="44">
        <v>0</v>
      </c>
    </row>
    <row r="9" spans="2:11" ht="15" customHeight="1">
      <c r="B9" s="89" t="s">
        <v>211</v>
      </c>
      <c r="C9" s="44">
        <v>24100</v>
      </c>
      <c r="D9" s="44">
        <v>0</v>
      </c>
      <c r="E9" s="44">
        <v>0</v>
      </c>
      <c r="J9" s="46"/>
    </row>
    <row r="10" spans="2:11" ht="15" customHeight="1">
      <c r="B10" s="89" t="s">
        <v>212</v>
      </c>
      <c r="C10" s="52">
        <v>60062</v>
      </c>
      <c r="D10" s="52">
        <v>43224</v>
      </c>
      <c r="E10" s="52">
        <v>13224</v>
      </c>
    </row>
    <row r="11" spans="2:11" ht="15" customHeight="1">
      <c r="B11" s="89" t="s">
        <v>213</v>
      </c>
      <c r="C11" s="44">
        <v>30344</v>
      </c>
      <c r="D11" s="44">
        <v>43224</v>
      </c>
      <c r="E11" s="44">
        <v>13224</v>
      </c>
    </row>
    <row r="12" spans="2:11" ht="15" customHeight="1">
      <c r="B12" s="89" t="s">
        <v>214</v>
      </c>
      <c r="C12" s="44">
        <v>29718</v>
      </c>
      <c r="D12" s="44">
        <v>0</v>
      </c>
      <c r="E12" s="44">
        <v>0</v>
      </c>
      <c r="I12" s="33"/>
      <c r="J12" s="33"/>
      <c r="K12" s="33"/>
    </row>
    <row r="13" spans="2:11" ht="20" customHeight="1">
      <c r="B13" s="90" t="s">
        <v>215</v>
      </c>
      <c r="C13" s="57">
        <v>219258</v>
      </c>
      <c r="D13" s="57">
        <v>387275</v>
      </c>
      <c r="E13" s="57">
        <v>540777</v>
      </c>
    </row>
    <row r="14" spans="2:11">
      <c r="B14" s="89"/>
      <c r="C14" s="46"/>
      <c r="D14" s="46"/>
      <c r="E14" s="46"/>
    </row>
    <row r="15" spans="2:11" ht="15" customHeight="1">
      <c r="B15" s="88" t="s">
        <v>216</v>
      </c>
      <c r="C15" s="46"/>
      <c r="D15" s="46"/>
      <c r="E15" s="46"/>
    </row>
    <row r="16" spans="2:11" ht="15" customHeight="1">
      <c r="B16" s="89" t="s">
        <v>217</v>
      </c>
      <c r="C16" s="44">
        <v>59993</v>
      </c>
      <c r="D16" s="44">
        <v>53274</v>
      </c>
      <c r="E16" s="44">
        <v>263495</v>
      </c>
    </row>
    <row r="17" spans="2:5" ht="15" customHeight="1">
      <c r="B17" s="89" t="s">
        <v>218</v>
      </c>
      <c r="C17" s="44">
        <v>89515</v>
      </c>
      <c r="D17" s="44">
        <v>119225</v>
      </c>
      <c r="E17" s="44">
        <v>114180</v>
      </c>
    </row>
    <row r="18" spans="2:5" ht="15" customHeight="1">
      <c r="B18" s="89" t="s">
        <v>219</v>
      </c>
      <c r="C18" s="44">
        <v>27954</v>
      </c>
      <c r="D18" s="44">
        <v>15273</v>
      </c>
      <c r="E18" s="44">
        <v>8606</v>
      </c>
    </row>
    <row r="19" spans="2:5" ht="15" customHeight="1">
      <c r="B19" s="89" t="s">
        <v>220</v>
      </c>
      <c r="C19" s="52">
        <v>36152</v>
      </c>
      <c r="D19" s="52">
        <v>43229</v>
      </c>
      <c r="E19" s="52">
        <v>55600</v>
      </c>
    </row>
    <row r="20" spans="2:5" ht="15" customHeight="1">
      <c r="B20" s="89" t="s">
        <v>221</v>
      </c>
      <c r="C20" s="44">
        <v>29366</v>
      </c>
      <c r="D20" s="44">
        <v>34119</v>
      </c>
      <c r="E20" s="44">
        <v>46450</v>
      </c>
    </row>
    <row r="21" spans="2:5" ht="15" customHeight="1">
      <c r="B21" s="89" t="s">
        <v>222</v>
      </c>
      <c r="C21" s="44">
        <v>5326</v>
      </c>
      <c r="D21" s="44">
        <v>7323</v>
      </c>
      <c r="E21" s="44">
        <v>6555</v>
      </c>
    </row>
    <row r="22" spans="2:5" ht="15" customHeight="1">
      <c r="B22" s="89" t="s">
        <v>223</v>
      </c>
      <c r="C22" s="44">
        <v>1460</v>
      </c>
      <c r="D22" s="44">
        <v>1787</v>
      </c>
      <c r="E22" s="44">
        <v>2595</v>
      </c>
    </row>
    <row r="23" spans="2:5" ht="15" customHeight="1">
      <c r="B23" s="89" t="s">
        <v>224</v>
      </c>
      <c r="C23" s="44">
        <v>0</v>
      </c>
      <c r="D23" s="44">
        <v>0</v>
      </c>
      <c r="E23" s="44">
        <v>0</v>
      </c>
    </row>
    <row r="24" spans="2:5" ht="15" customHeight="1">
      <c r="B24" s="89" t="s">
        <v>225</v>
      </c>
      <c r="C24" s="44">
        <v>0</v>
      </c>
      <c r="D24" s="44">
        <v>0</v>
      </c>
      <c r="E24" s="44">
        <v>0</v>
      </c>
    </row>
    <row r="25" spans="2:5" ht="15" customHeight="1">
      <c r="B25" s="89" t="s">
        <v>226</v>
      </c>
      <c r="C25" s="52">
        <v>40684</v>
      </c>
      <c r="D25" s="52">
        <v>45371</v>
      </c>
      <c r="E25" s="52">
        <v>68350</v>
      </c>
    </row>
    <row r="26" spans="2:5" ht="15" customHeight="1">
      <c r="B26" s="89" t="s">
        <v>227</v>
      </c>
      <c r="C26" s="44">
        <v>35299</v>
      </c>
      <c r="D26" s="44">
        <v>40299</v>
      </c>
      <c r="E26" s="44">
        <v>60557</v>
      </c>
    </row>
    <row r="27" spans="2:5" ht="15" customHeight="1">
      <c r="B27" s="89" t="s">
        <v>228</v>
      </c>
      <c r="C27" s="44">
        <v>5385</v>
      </c>
      <c r="D27" s="44">
        <v>5072</v>
      </c>
      <c r="E27" s="44">
        <v>7793</v>
      </c>
    </row>
    <row r="28" spans="2:5" ht="15" customHeight="1">
      <c r="B28" s="89" t="s">
        <v>229</v>
      </c>
      <c r="C28" s="44">
        <v>0</v>
      </c>
      <c r="D28" s="44">
        <v>0</v>
      </c>
      <c r="E28" s="44">
        <v>0</v>
      </c>
    </row>
    <row r="29" spans="2:5" ht="15" customHeight="1">
      <c r="B29" s="89" t="s">
        <v>230</v>
      </c>
      <c r="C29" s="44">
        <v>0</v>
      </c>
      <c r="D29" s="44">
        <v>0</v>
      </c>
      <c r="E29" s="44">
        <v>0</v>
      </c>
    </row>
    <row r="30" spans="2:5" ht="15" customHeight="1">
      <c r="B30" s="89" t="s">
        <v>231</v>
      </c>
      <c r="C30" s="44">
        <v>-56796</v>
      </c>
      <c r="D30" s="44">
        <v>81601</v>
      </c>
      <c r="E30" s="44">
        <v>-27654</v>
      </c>
    </row>
    <row r="31" spans="2:5" ht="15" customHeight="1">
      <c r="B31" s="89" t="s">
        <v>232</v>
      </c>
      <c r="C31" s="44">
        <v>0</v>
      </c>
      <c r="D31" s="44">
        <v>0</v>
      </c>
      <c r="E31" s="44">
        <v>0</v>
      </c>
    </row>
    <row r="32" spans="2:5" ht="15" customHeight="1">
      <c r="B32" s="89" t="s">
        <v>233</v>
      </c>
      <c r="C32" s="44">
        <v>0</v>
      </c>
      <c r="D32" s="44">
        <v>0</v>
      </c>
      <c r="E32" s="44">
        <v>0</v>
      </c>
    </row>
    <row r="33" spans="2:5" ht="15" customHeight="1">
      <c r="B33" s="89" t="s">
        <v>234</v>
      </c>
      <c r="C33" s="44">
        <v>10715</v>
      </c>
      <c r="D33" s="44">
        <v>7103</v>
      </c>
      <c r="E33" s="44">
        <v>4376</v>
      </c>
    </row>
    <row r="34" spans="2:5" ht="20" customHeight="1">
      <c r="B34" s="90" t="s">
        <v>235</v>
      </c>
      <c r="C34" s="57">
        <v>208217</v>
      </c>
      <c r="D34" s="57">
        <v>365076</v>
      </c>
      <c r="E34" s="57">
        <v>486953</v>
      </c>
    </row>
    <row r="35" spans="2:5" ht="15" customHeight="1">
      <c r="B35" s="89"/>
      <c r="C35" s="46"/>
      <c r="D35" s="46"/>
      <c r="E35" s="46"/>
    </row>
    <row r="36" spans="2:5" ht="15" customHeight="1">
      <c r="B36" s="90" t="s">
        <v>236</v>
      </c>
      <c r="C36" s="57">
        <v>11041</v>
      </c>
      <c r="D36" s="57">
        <v>22199</v>
      </c>
      <c r="E36" s="57">
        <v>53824</v>
      </c>
    </row>
    <row r="37" spans="2:5" ht="15" customHeight="1">
      <c r="B37" s="89"/>
      <c r="C37" s="46"/>
      <c r="D37" s="46"/>
      <c r="E37" s="46"/>
    </row>
    <row r="38" spans="2:5" ht="15" customHeight="1">
      <c r="B38" s="88" t="s">
        <v>237</v>
      </c>
      <c r="C38" s="46"/>
      <c r="D38" s="46"/>
      <c r="E38" s="46"/>
    </row>
    <row r="39" spans="2:5" ht="15" customHeight="1">
      <c r="B39" s="89" t="s">
        <v>238</v>
      </c>
      <c r="C39" s="52">
        <v>0</v>
      </c>
      <c r="D39" s="52">
        <v>0</v>
      </c>
      <c r="E39" s="52">
        <v>0</v>
      </c>
    </row>
    <row r="40" spans="2:5" ht="15" customHeight="1">
      <c r="B40" s="89" t="s">
        <v>239</v>
      </c>
      <c r="C40" s="44">
        <v>0</v>
      </c>
      <c r="D40" s="44">
        <v>0</v>
      </c>
      <c r="E40" s="44">
        <v>0</v>
      </c>
    </row>
    <row r="41" spans="2:5" ht="15" customHeight="1">
      <c r="B41" s="89" t="s">
        <v>240</v>
      </c>
      <c r="C41" s="44">
        <v>0</v>
      </c>
      <c r="D41" s="44">
        <v>0</v>
      </c>
      <c r="E41" s="44">
        <v>0</v>
      </c>
    </row>
    <row r="42" spans="2:5" ht="15" customHeight="1">
      <c r="B42" s="89" t="s">
        <v>241</v>
      </c>
      <c r="C42" s="44">
        <v>0</v>
      </c>
      <c r="D42" s="44">
        <v>0</v>
      </c>
      <c r="E42" s="44">
        <v>0</v>
      </c>
    </row>
    <row r="43" spans="2:5" ht="15" customHeight="1">
      <c r="B43" s="89" t="s">
        <v>242</v>
      </c>
      <c r="C43" s="44">
        <v>0</v>
      </c>
      <c r="D43" s="44">
        <v>0</v>
      </c>
      <c r="E43" s="44">
        <v>0</v>
      </c>
    </row>
    <row r="44" spans="2:5" ht="15" customHeight="1">
      <c r="B44" s="89" t="s">
        <v>243</v>
      </c>
      <c r="C44" s="44">
        <v>0</v>
      </c>
      <c r="D44" s="44">
        <v>0</v>
      </c>
      <c r="E44" s="44">
        <v>0</v>
      </c>
    </row>
    <row r="45" spans="2:5" ht="15" customHeight="1">
      <c r="B45" s="89" t="s">
        <v>244</v>
      </c>
      <c r="C45" s="52">
        <v>1</v>
      </c>
      <c r="D45" s="52">
        <v>0</v>
      </c>
      <c r="E45" s="52">
        <v>0</v>
      </c>
    </row>
    <row r="46" spans="2:5" ht="15" customHeight="1">
      <c r="B46" s="89" t="s">
        <v>245</v>
      </c>
      <c r="C46" s="52">
        <v>1</v>
      </c>
      <c r="D46" s="52">
        <v>0</v>
      </c>
      <c r="E46" s="52">
        <v>0</v>
      </c>
    </row>
    <row r="47" spans="2:5" ht="15" customHeight="1">
      <c r="B47" s="89" t="s">
        <v>246</v>
      </c>
      <c r="C47" s="44">
        <v>0</v>
      </c>
      <c r="D47" s="44">
        <v>0</v>
      </c>
      <c r="E47" s="44">
        <v>0</v>
      </c>
    </row>
    <row r="48" spans="2:5" ht="15" customHeight="1">
      <c r="B48" s="89" t="s">
        <v>247</v>
      </c>
      <c r="C48" s="44">
        <v>0</v>
      </c>
      <c r="D48" s="44">
        <v>0</v>
      </c>
      <c r="E48" s="44">
        <v>0</v>
      </c>
    </row>
    <row r="49" spans="2:5" ht="15" customHeight="1">
      <c r="B49" s="89" t="s">
        <v>248</v>
      </c>
      <c r="C49" s="44">
        <v>0</v>
      </c>
      <c r="D49" s="44">
        <v>0</v>
      </c>
      <c r="E49" s="44">
        <v>0</v>
      </c>
    </row>
    <row r="50" spans="2:5" ht="15" customHeight="1">
      <c r="B50" s="89" t="s">
        <v>249</v>
      </c>
      <c r="C50" s="44">
        <v>0</v>
      </c>
      <c r="D50" s="44">
        <v>0</v>
      </c>
      <c r="E50" s="44">
        <v>0</v>
      </c>
    </row>
    <row r="51" spans="2:5" ht="15" customHeight="1">
      <c r="B51" s="89" t="s">
        <v>250</v>
      </c>
      <c r="C51" s="44">
        <v>1</v>
      </c>
      <c r="D51" s="44">
        <v>0</v>
      </c>
      <c r="E51" s="44">
        <v>0</v>
      </c>
    </row>
    <row r="52" spans="2:5" ht="15" customHeight="1">
      <c r="B52" s="89" t="s">
        <v>251</v>
      </c>
      <c r="C52" s="44">
        <v>0</v>
      </c>
      <c r="D52" s="44">
        <v>0</v>
      </c>
      <c r="E52" s="44">
        <v>0</v>
      </c>
    </row>
    <row r="53" spans="2:5" ht="15" customHeight="1">
      <c r="B53" s="89" t="s">
        <v>252</v>
      </c>
      <c r="C53" s="44">
        <v>0</v>
      </c>
      <c r="D53" s="44">
        <v>0</v>
      </c>
      <c r="E53" s="44">
        <v>0</v>
      </c>
    </row>
    <row r="54" spans="2:5" ht="15" customHeight="1">
      <c r="B54" s="89" t="s">
        <v>253</v>
      </c>
      <c r="C54" s="52">
        <v>0</v>
      </c>
      <c r="D54" s="52">
        <v>0</v>
      </c>
      <c r="E54" s="52">
        <v>0</v>
      </c>
    </row>
    <row r="55" spans="2:5" ht="15" customHeight="1">
      <c r="B55" s="89" t="s">
        <v>246</v>
      </c>
      <c r="C55" s="44">
        <v>0</v>
      </c>
      <c r="D55" s="44">
        <v>0</v>
      </c>
      <c r="E55" s="44">
        <v>0</v>
      </c>
    </row>
    <row r="56" spans="2:5" ht="15" customHeight="1">
      <c r="B56" s="89" t="s">
        <v>247</v>
      </c>
      <c r="C56" s="44">
        <v>0</v>
      </c>
      <c r="D56" s="44">
        <v>0</v>
      </c>
      <c r="E56" s="44">
        <v>0</v>
      </c>
    </row>
    <row r="57" spans="2:5" ht="15" customHeight="1">
      <c r="B57" s="89" t="s">
        <v>248</v>
      </c>
      <c r="C57" s="44">
        <v>0</v>
      </c>
      <c r="D57" s="44">
        <v>0</v>
      </c>
      <c r="E57" s="44">
        <v>0</v>
      </c>
    </row>
    <row r="58" spans="2:5" ht="15" customHeight="1">
      <c r="B58" s="89" t="s">
        <v>249</v>
      </c>
      <c r="C58" s="44">
        <v>0</v>
      </c>
      <c r="D58" s="44">
        <v>0</v>
      </c>
      <c r="E58" s="44">
        <v>0</v>
      </c>
    </row>
    <row r="59" spans="2:5" ht="15" customHeight="1">
      <c r="B59" s="89" t="s">
        <v>250</v>
      </c>
      <c r="C59" s="44">
        <v>0</v>
      </c>
      <c r="D59" s="44">
        <v>0</v>
      </c>
      <c r="E59" s="44">
        <v>0</v>
      </c>
    </row>
    <row r="60" spans="2:5" ht="15" customHeight="1">
      <c r="B60" s="89" t="s">
        <v>254</v>
      </c>
      <c r="C60" s="52">
        <v>8509</v>
      </c>
      <c r="D60" s="52">
        <v>5401</v>
      </c>
      <c r="E60" s="52">
        <v>4859</v>
      </c>
    </row>
    <row r="61" spans="2:5" ht="15" customHeight="1">
      <c r="B61" s="89" t="s">
        <v>255</v>
      </c>
      <c r="C61" s="44">
        <v>0</v>
      </c>
      <c r="D61" s="44">
        <v>0</v>
      </c>
      <c r="E61" s="44">
        <v>0</v>
      </c>
    </row>
    <row r="62" spans="2:5" ht="15" customHeight="1">
      <c r="B62" s="89" t="s">
        <v>256</v>
      </c>
      <c r="C62" s="44">
        <v>0</v>
      </c>
      <c r="D62" s="44">
        <v>0</v>
      </c>
      <c r="E62" s="44">
        <v>0</v>
      </c>
    </row>
    <row r="63" spans="2:5" ht="15" customHeight="1">
      <c r="B63" s="89" t="s">
        <v>257</v>
      </c>
      <c r="C63" s="44">
        <v>0</v>
      </c>
      <c r="D63" s="44">
        <v>0</v>
      </c>
      <c r="E63" s="44">
        <v>0</v>
      </c>
    </row>
    <row r="64" spans="2:5" ht="15" customHeight="1">
      <c r="B64" s="89" t="s">
        <v>258</v>
      </c>
      <c r="C64" s="44">
        <v>0</v>
      </c>
      <c r="D64" s="44">
        <v>0</v>
      </c>
      <c r="E64" s="44">
        <v>0</v>
      </c>
    </row>
    <row r="65" spans="2:5" ht="15" customHeight="1">
      <c r="B65" s="89" t="s">
        <v>250</v>
      </c>
      <c r="C65" s="44">
        <v>8509</v>
      </c>
      <c r="D65" s="44">
        <v>5401</v>
      </c>
      <c r="E65" s="44">
        <v>4859</v>
      </c>
    </row>
    <row r="66" spans="2:5" ht="15" customHeight="1">
      <c r="B66" s="89" t="s">
        <v>259</v>
      </c>
      <c r="C66" s="44">
        <v>0</v>
      </c>
      <c r="D66" s="44">
        <v>0</v>
      </c>
      <c r="E66" s="44">
        <v>0</v>
      </c>
    </row>
    <row r="67" spans="2:5" ht="20" customHeight="1">
      <c r="B67" s="90" t="s">
        <v>260</v>
      </c>
      <c r="C67" s="57">
        <v>-8508</v>
      </c>
      <c r="D67" s="57">
        <v>-5401</v>
      </c>
      <c r="E67" s="57">
        <v>-4859</v>
      </c>
    </row>
    <row r="68" spans="2:5" ht="15" customHeight="1">
      <c r="B68" s="89"/>
      <c r="C68" s="46"/>
      <c r="D68" s="46"/>
      <c r="E68" s="46"/>
    </row>
    <row r="69" spans="2:5" ht="15" customHeight="1">
      <c r="B69" s="88" t="s">
        <v>261</v>
      </c>
      <c r="C69" s="46"/>
      <c r="D69" s="46"/>
      <c r="E69" s="46"/>
    </row>
    <row r="70" spans="2:5" ht="15" customHeight="1">
      <c r="B70" s="89" t="s">
        <v>262</v>
      </c>
      <c r="C70" s="52">
        <v>0</v>
      </c>
      <c r="D70" s="52">
        <v>0</v>
      </c>
      <c r="E70" s="52">
        <v>0</v>
      </c>
    </row>
    <row r="71" spans="2:5" ht="15" customHeight="1">
      <c r="B71" s="89" t="s">
        <v>263</v>
      </c>
      <c r="C71" s="44">
        <v>0</v>
      </c>
      <c r="D71" s="44">
        <v>0</v>
      </c>
      <c r="E71" s="44">
        <v>0</v>
      </c>
    </row>
    <row r="72" spans="2:5" ht="15" customHeight="1">
      <c r="B72" s="89" t="s">
        <v>264</v>
      </c>
      <c r="C72" s="44">
        <v>0</v>
      </c>
      <c r="D72" s="44">
        <v>0</v>
      </c>
      <c r="E72" s="44">
        <v>0</v>
      </c>
    </row>
    <row r="73" spans="2:5" ht="15" customHeight="1">
      <c r="B73" s="89" t="s">
        <v>265</v>
      </c>
      <c r="C73" s="44">
        <v>0</v>
      </c>
      <c r="D73" s="44">
        <v>0</v>
      </c>
      <c r="E73" s="44">
        <v>0</v>
      </c>
    </row>
    <row r="74" spans="2:5" ht="15" customHeight="1">
      <c r="B74" s="89" t="s">
        <v>266</v>
      </c>
      <c r="C74" s="44">
        <v>0</v>
      </c>
      <c r="D74" s="44">
        <v>0</v>
      </c>
      <c r="E74" s="44">
        <v>0</v>
      </c>
    </row>
    <row r="75" spans="2:5" ht="15" customHeight="1">
      <c r="B75" s="89" t="s">
        <v>267</v>
      </c>
      <c r="C75" s="44">
        <v>0</v>
      </c>
      <c r="D75" s="44">
        <v>0</v>
      </c>
      <c r="E75" s="44">
        <v>0</v>
      </c>
    </row>
    <row r="76" spans="2:5" ht="15" customHeight="1">
      <c r="B76" s="89" t="s">
        <v>268</v>
      </c>
      <c r="C76" s="52">
        <v>0</v>
      </c>
      <c r="D76" s="52">
        <v>0</v>
      </c>
      <c r="E76" s="52">
        <v>0</v>
      </c>
    </row>
    <row r="77" spans="2:5" ht="15" customHeight="1">
      <c r="B77" s="89" t="s">
        <v>263</v>
      </c>
      <c r="C77" s="44">
        <v>0</v>
      </c>
      <c r="D77" s="44">
        <v>0</v>
      </c>
      <c r="E77" s="44">
        <v>0</v>
      </c>
    </row>
    <row r="78" spans="2:5" ht="15" customHeight="1">
      <c r="B78" s="89" t="s">
        <v>264</v>
      </c>
      <c r="C78" s="44">
        <v>0</v>
      </c>
      <c r="D78" s="44">
        <v>0</v>
      </c>
      <c r="E78" s="44">
        <v>0</v>
      </c>
    </row>
    <row r="79" spans="2:5" ht="15" customHeight="1">
      <c r="B79" s="89" t="s">
        <v>265</v>
      </c>
      <c r="C79" s="44">
        <v>0</v>
      </c>
      <c r="D79" s="44">
        <v>0</v>
      </c>
      <c r="E79" s="44">
        <v>0</v>
      </c>
    </row>
    <row r="80" spans="2:5" ht="15" customHeight="1">
      <c r="B80" s="89" t="s">
        <v>266</v>
      </c>
      <c r="C80" s="44">
        <v>0</v>
      </c>
      <c r="D80" s="44">
        <v>0</v>
      </c>
      <c r="E80" s="44">
        <v>0</v>
      </c>
    </row>
    <row r="81" spans="2:8" ht="15" customHeight="1">
      <c r="B81" s="89" t="s">
        <v>267</v>
      </c>
      <c r="C81" s="44">
        <v>0</v>
      </c>
      <c r="D81" s="44">
        <v>0</v>
      </c>
      <c r="E81" s="44">
        <v>0</v>
      </c>
    </row>
    <row r="82" spans="2:8" ht="20" customHeight="1">
      <c r="B82" s="90" t="s">
        <v>269</v>
      </c>
      <c r="C82" s="57">
        <v>0</v>
      </c>
      <c r="D82" s="57">
        <v>0</v>
      </c>
      <c r="E82" s="57">
        <v>0</v>
      </c>
    </row>
    <row r="83" spans="2:8" ht="15" customHeight="1">
      <c r="B83" s="89"/>
      <c r="C83" s="46"/>
      <c r="D83" s="46"/>
      <c r="E83" s="46"/>
    </row>
    <row r="84" spans="2:8" ht="15" customHeight="1">
      <c r="B84" s="43"/>
      <c r="C84" s="46"/>
      <c r="D84" s="46"/>
      <c r="E84" s="46"/>
    </row>
    <row r="85" spans="2:8" ht="15" customHeight="1">
      <c r="B85" s="89"/>
      <c r="C85" s="52"/>
      <c r="D85" s="52"/>
      <c r="E85" s="52"/>
    </row>
    <row r="86" spans="2:8" ht="15" customHeight="1">
      <c r="B86" s="89"/>
      <c r="C86" s="44"/>
      <c r="D86" s="44"/>
      <c r="E86" s="44"/>
    </row>
    <row r="87" spans="2:8" ht="15" customHeight="1">
      <c r="B87" s="89"/>
      <c r="C87" s="44"/>
      <c r="D87" s="44"/>
      <c r="E87" s="44"/>
    </row>
    <row r="88" spans="2:8" ht="15" customHeight="1">
      <c r="B88" s="89"/>
      <c r="C88" s="52"/>
      <c r="D88" s="52"/>
      <c r="E88" s="52"/>
    </row>
    <row r="89" spans="2:8" ht="15" customHeight="1">
      <c r="B89" s="89"/>
      <c r="C89" s="44"/>
      <c r="D89" s="44"/>
      <c r="E89" s="44"/>
    </row>
    <row r="90" spans="2:8" ht="15" customHeight="1">
      <c r="B90" s="89"/>
      <c r="C90" s="44"/>
      <c r="D90" s="44"/>
      <c r="E90" s="44"/>
    </row>
    <row r="91" spans="2:8" ht="15" customHeight="1">
      <c r="B91" s="89"/>
      <c r="C91" s="44"/>
      <c r="D91" s="44"/>
      <c r="E91" s="44"/>
    </row>
    <row r="92" spans="2:8" ht="20" customHeight="1">
      <c r="B92" s="91"/>
      <c r="C92" s="57"/>
      <c r="D92" s="57"/>
      <c r="E92" s="57"/>
    </row>
    <row r="93" spans="2:8" ht="15" customHeight="1">
      <c r="B93" s="89"/>
      <c r="C93" s="46"/>
      <c r="D93" s="46"/>
      <c r="E93" s="46"/>
    </row>
    <row r="94" spans="2:8" ht="15" customHeight="1">
      <c r="B94" s="90" t="s">
        <v>270</v>
      </c>
      <c r="C94" s="57">
        <v>2533</v>
      </c>
      <c r="D94" s="57">
        <v>16798</v>
      </c>
      <c r="E94" s="57">
        <v>48965</v>
      </c>
    </row>
    <row r="95" spans="2:8" ht="15" customHeight="1">
      <c r="B95" s="89"/>
      <c r="C95" s="46"/>
      <c r="D95" s="46"/>
      <c r="E95" s="46"/>
    </row>
    <row r="96" spans="2:8" ht="15" customHeight="1">
      <c r="B96" s="92" t="s">
        <v>271</v>
      </c>
      <c r="C96" s="51">
        <v>3549</v>
      </c>
      <c r="D96" s="51">
        <v>8368</v>
      </c>
      <c r="E96" s="51">
        <v>14054</v>
      </c>
      <c r="H96" s="33"/>
    </row>
    <row r="97" spans="2:9" ht="15" customHeight="1">
      <c r="B97" s="89" t="s">
        <v>272</v>
      </c>
      <c r="C97" s="44">
        <v>3549</v>
      </c>
      <c r="D97" s="44">
        <v>8368</v>
      </c>
      <c r="E97" s="44">
        <v>14054</v>
      </c>
    </row>
    <row r="98" spans="2:9" ht="15" customHeight="1">
      <c r="B98" s="89" t="s">
        <v>273</v>
      </c>
      <c r="C98" s="44"/>
      <c r="D98" s="44"/>
      <c r="E98" s="44"/>
    </row>
    <row r="99" spans="2:9" ht="15" customHeight="1">
      <c r="B99" s="89" t="s">
        <v>274</v>
      </c>
      <c r="C99" s="44">
        <v>0</v>
      </c>
      <c r="D99" s="44">
        <v>0</v>
      </c>
      <c r="E99" s="44">
        <v>0</v>
      </c>
    </row>
    <row r="100" spans="2:9" ht="15" customHeight="1">
      <c r="B100" s="89" t="s">
        <v>273</v>
      </c>
      <c r="C100" s="44"/>
      <c r="D100" s="44"/>
      <c r="E100" s="44"/>
    </row>
    <row r="101" spans="2:9" ht="15" customHeight="1">
      <c r="B101" s="89" t="s">
        <v>275</v>
      </c>
      <c r="C101" s="44">
        <v>0</v>
      </c>
      <c r="D101" s="44">
        <v>0</v>
      </c>
      <c r="E101" s="44">
        <v>0</v>
      </c>
    </row>
    <row r="102" spans="2:9" ht="15" customHeight="1">
      <c r="B102" s="93" t="s">
        <v>276</v>
      </c>
      <c r="C102" s="44">
        <v>0</v>
      </c>
      <c r="D102" s="44">
        <v>0</v>
      </c>
      <c r="E102" s="44">
        <v>0</v>
      </c>
    </row>
    <row r="103" spans="2:9" ht="12" customHeight="1">
      <c r="B103" s="94" t="s">
        <v>277</v>
      </c>
      <c r="C103" s="95"/>
      <c r="D103" s="95"/>
      <c r="E103" s="95"/>
    </row>
    <row r="104" spans="2:9" ht="15" customHeight="1">
      <c r="C104" s="96"/>
      <c r="D104" s="96"/>
      <c r="E104" s="96"/>
    </row>
    <row r="105" spans="2:9" ht="30" customHeight="1">
      <c r="B105" s="97" t="s">
        <v>278</v>
      </c>
      <c r="C105" s="97">
        <v>-1016</v>
      </c>
      <c r="D105" s="97">
        <v>8430</v>
      </c>
      <c r="E105" s="97">
        <v>34911</v>
      </c>
      <c r="H105" s="33"/>
      <c r="I105" s="33"/>
    </row>
    <row r="107" spans="2:9">
      <c r="B107" s="98"/>
      <c r="C107" s="23"/>
      <c r="D107" s="23"/>
      <c r="E107" s="23"/>
    </row>
    <row r="108" spans="2:9">
      <c r="B108" s="98"/>
      <c r="C108" s="23"/>
      <c r="D108" s="23"/>
      <c r="E108" s="23"/>
    </row>
    <row r="109" spans="2:9" ht="17.25" hidden="1" customHeight="1">
      <c r="C109" s="46"/>
      <c r="D109" s="46"/>
      <c r="E109" s="46"/>
      <c r="H109" s="33"/>
      <c r="I109" s="33"/>
    </row>
    <row r="110" spans="2:9" ht="14.25" customHeight="1">
      <c r="C110" s="46"/>
      <c r="D110" s="46"/>
      <c r="E110" s="46"/>
      <c r="H110" s="33"/>
      <c r="I110" s="33"/>
    </row>
    <row r="111" spans="2:9" ht="35" customHeight="1">
      <c r="B111" s="99"/>
      <c r="C111" s="100"/>
      <c r="D111" s="100"/>
      <c r="E111" s="100"/>
      <c r="H111" s="33"/>
      <c r="I111" s="33"/>
    </row>
    <row r="112" spans="2:9">
      <c r="H112" s="33"/>
      <c r="I112" s="33"/>
    </row>
    <row r="113" spans="2:9">
      <c r="H113" s="33"/>
      <c r="I113" s="33"/>
    </row>
    <row r="114" spans="2:9">
      <c r="H114" s="33"/>
      <c r="I114" s="33"/>
    </row>
    <row r="115" spans="2:9">
      <c r="H115" s="33"/>
      <c r="I115" s="33"/>
    </row>
    <row r="116" spans="2:9">
      <c r="B116" s="33"/>
      <c r="C116" s="33"/>
      <c r="D116" s="33"/>
      <c r="E116" s="33"/>
      <c r="H116" s="33"/>
      <c r="I116" s="33"/>
    </row>
    <row r="117" spans="2:9">
      <c r="B117" s="33"/>
      <c r="C117" s="33"/>
      <c r="D117" s="33"/>
      <c r="E117" s="33"/>
    </row>
    <row r="118" spans="2:9" ht="18" customHeight="1">
      <c r="B118" s="33"/>
      <c r="C118" s="33"/>
      <c r="D118" s="33"/>
      <c r="E118" s="33"/>
    </row>
    <row r="119" spans="2:9" ht="28.5" customHeight="1">
      <c r="B119" s="33"/>
      <c r="C119" s="33"/>
      <c r="D119" s="33"/>
      <c r="E119" s="33"/>
    </row>
    <row r="120" spans="2:9" ht="22.5" customHeight="1">
      <c r="B120" s="33"/>
      <c r="C120" s="33"/>
      <c r="D120" s="33"/>
      <c r="E120" s="33"/>
    </row>
    <row r="121" spans="2:9">
      <c r="B121" s="33"/>
      <c r="C121" s="33"/>
      <c r="D121" s="33"/>
      <c r="E121" s="33"/>
    </row>
    <row r="122" spans="2:9">
      <c r="B122" s="33"/>
      <c r="C122" s="33"/>
      <c r="D122" s="33"/>
      <c r="E122" s="33"/>
    </row>
    <row r="123" spans="2:9" ht="15" customHeight="1">
      <c r="B123" s="33"/>
      <c r="C123" s="33"/>
      <c r="D123" s="33"/>
      <c r="E123" s="33"/>
    </row>
    <row r="124" spans="2:9" ht="15" customHeight="1">
      <c r="B124" s="33"/>
      <c r="C124" s="33"/>
      <c r="D124" s="33"/>
      <c r="E124" s="33"/>
    </row>
    <row r="125" spans="2:9" ht="15" customHeight="1">
      <c r="B125" s="33"/>
      <c r="C125" s="33"/>
      <c r="D125" s="33"/>
      <c r="E125" s="33"/>
    </row>
    <row r="126" spans="2:9" ht="15" customHeight="1">
      <c r="B126" s="33"/>
      <c r="C126" s="33"/>
      <c r="D126" s="33"/>
      <c r="E126" s="33"/>
    </row>
    <row r="127" spans="2:9" ht="15" customHeight="1">
      <c r="B127" s="33"/>
      <c r="C127" s="33"/>
      <c r="D127" s="33"/>
      <c r="E127" s="33"/>
    </row>
    <row r="128" spans="2:9" ht="15" customHeight="1">
      <c r="B128" s="33"/>
      <c r="C128" s="33"/>
      <c r="D128" s="33"/>
      <c r="E128" s="33"/>
    </row>
    <row r="129" spans="2:5" ht="15" customHeight="1">
      <c r="B129" s="33"/>
      <c r="C129" s="33"/>
      <c r="D129" s="33"/>
      <c r="E129" s="33"/>
    </row>
    <row r="130" spans="2:5" ht="15" customHeight="1">
      <c r="B130" s="33"/>
      <c r="C130" s="33"/>
      <c r="D130" s="33"/>
      <c r="E130" s="33"/>
    </row>
    <row r="131" spans="2:5" ht="15" customHeight="1">
      <c r="B131" s="33"/>
      <c r="C131" s="33"/>
      <c r="D131" s="33"/>
      <c r="E131" s="33"/>
    </row>
    <row r="132" spans="2:5" ht="15" customHeight="1">
      <c r="B132" s="33"/>
      <c r="C132" s="33"/>
      <c r="D132" s="33"/>
      <c r="E132" s="33"/>
    </row>
    <row r="133" spans="2:5" ht="15" customHeight="1">
      <c r="B133" s="33"/>
      <c r="C133" s="33"/>
      <c r="D133" s="33"/>
      <c r="E133" s="33"/>
    </row>
    <row r="134" spans="2:5" ht="15" customHeight="1">
      <c r="B134" s="33"/>
      <c r="C134" s="33"/>
      <c r="D134" s="33"/>
      <c r="E134" s="33"/>
    </row>
    <row r="135" spans="2:5" ht="15" customHeight="1">
      <c r="B135" s="33"/>
      <c r="C135" s="33"/>
      <c r="D135" s="33"/>
      <c r="E135" s="33"/>
    </row>
    <row r="136" spans="2:5" ht="15" customHeight="1">
      <c r="B136" s="33"/>
      <c r="C136" s="33"/>
      <c r="D136" s="33"/>
      <c r="E136" s="33"/>
    </row>
    <row r="137" spans="2:5" ht="15" customHeight="1">
      <c r="B137" s="33"/>
      <c r="C137" s="33"/>
      <c r="D137" s="33"/>
      <c r="E137" s="33"/>
    </row>
    <row r="138" spans="2:5" ht="15" customHeight="1">
      <c r="B138" s="33"/>
      <c r="C138" s="33"/>
      <c r="D138" s="33"/>
      <c r="E138" s="33"/>
    </row>
    <row r="139" spans="2:5" ht="15" customHeight="1">
      <c r="B139" s="33"/>
      <c r="C139" s="33"/>
      <c r="D139" s="33"/>
      <c r="E139" s="33"/>
    </row>
    <row r="140" spans="2:5" ht="15" customHeight="1">
      <c r="B140" s="33"/>
      <c r="C140" s="33"/>
      <c r="D140" s="33"/>
      <c r="E140" s="33"/>
    </row>
    <row r="141" spans="2:5" ht="15" customHeight="1">
      <c r="B141" s="33"/>
      <c r="C141" s="33"/>
      <c r="D141" s="33"/>
      <c r="E141" s="33"/>
    </row>
    <row r="142" spans="2:5" ht="15" customHeight="1">
      <c r="B142" s="33"/>
      <c r="C142" s="33"/>
      <c r="D142" s="33"/>
      <c r="E142" s="33"/>
    </row>
    <row r="143" spans="2:5">
      <c r="B143" s="33"/>
      <c r="C143" s="33"/>
      <c r="D143" s="33"/>
      <c r="E143" s="33"/>
    </row>
  </sheetData>
  <conditionalFormatting sqref="C3:E3">
    <cfRule type="expression" dxfId="680" priority="2">
      <formula>IF(C2&lt;&gt;"",1,0)</formula>
    </cfRule>
  </conditionalFormatting>
  <conditionalFormatting sqref="B92">
    <cfRule type="expression" dxfId="679" priority="3">
      <formula>IF($B$92&lt;&gt;"",1,0)</formula>
    </cfRule>
  </conditionalFormatting>
  <conditionalFormatting sqref="C74:E75">
    <cfRule type="expression" dxfId="678" priority="4">
      <formula>IF(AND(C$3&lt;&gt;"",C$109=1),1,0)</formula>
    </cfRule>
  </conditionalFormatting>
  <conditionalFormatting sqref="E74:E75">
    <cfRule type="expression" dxfId="677" priority="5">
      <formula>IF(AND(E$3&lt;&gt;"",E$109=1),1,0)</formula>
    </cfRule>
  </conditionalFormatting>
  <conditionalFormatting sqref="C42:E43">
    <cfRule type="expression" dxfId="676" priority="6">
      <formula>IF(AND(C$3&lt;&gt;"",C$109=1),1,0)</formula>
    </cfRule>
  </conditionalFormatting>
  <conditionalFormatting sqref="E43">
    <cfRule type="expression" dxfId="675" priority="7">
      <formula>IF(AND(E$3&lt;&gt;"",E$109=1),1,0)</formula>
    </cfRule>
  </conditionalFormatting>
  <conditionalFormatting sqref="C50:E50">
    <cfRule type="expression" dxfId="674" priority="8">
      <formula>IF(AND(C$3&lt;&gt;"",C$109=1),1,0)</formula>
    </cfRule>
  </conditionalFormatting>
  <conditionalFormatting sqref="E50">
    <cfRule type="expression" dxfId="673" priority="9">
      <formula>IF(AND(E$3&lt;&gt;"",E$109=1),1,0)</formula>
    </cfRule>
  </conditionalFormatting>
  <conditionalFormatting sqref="C58:E58">
    <cfRule type="expression" dxfId="672" priority="10">
      <formula>IF(AND(C$3&lt;&gt;"",C$109=1),1,0)</formula>
    </cfRule>
  </conditionalFormatting>
  <conditionalFormatting sqref="E58">
    <cfRule type="expression" dxfId="671" priority="11">
      <formula>IF(AND(E$3&lt;&gt;"",E$109=1),1,0)</formula>
    </cfRule>
  </conditionalFormatting>
  <conditionalFormatting sqref="C64:E64">
    <cfRule type="expression" dxfId="670" priority="12">
      <formula>IF(AND(C$3&lt;&gt;"",C$109=1),1,0)</formula>
    </cfRule>
  </conditionalFormatting>
  <conditionalFormatting sqref="E64">
    <cfRule type="expression" dxfId="669" priority="13">
      <formula>IF(AND(E$3&lt;&gt;"",E$109=1),1,0)</formula>
    </cfRule>
  </conditionalFormatting>
  <conditionalFormatting sqref="C80:E81">
    <cfRule type="expression" dxfId="668" priority="14">
      <formula>IF(AND(C$3&lt;&gt;"",C$109=1),1,0)</formula>
    </cfRule>
  </conditionalFormatting>
  <conditionalFormatting sqref="E80:E81">
    <cfRule type="expression" dxfId="667" priority="15">
      <formula>IF(AND(E$3&lt;&gt;"",E$109=1),1,0)</formula>
    </cfRule>
  </conditionalFormatting>
  <conditionalFormatting sqref="C92:E92">
    <cfRule type="expression" dxfId="666" priority="16">
      <formula>IF(AND(C$3&lt;&gt;"",$B$92&lt;&gt;""),1,0)</formula>
    </cfRule>
  </conditionalFormatting>
  <conditionalFormatting sqref="C13:E13 C34:E34 C36:E36 C67:E67 C82:E82 C94:E94">
    <cfRule type="expression" dxfId="665" priority="17">
      <formula>IF(C$3&lt;&gt;"",1,0)</formula>
    </cfRule>
  </conditionalFormatting>
  <conditionalFormatting sqref="C86:E87 C89:E91 C98:E98 C100:E100">
    <cfRule type="expression" dxfId="664" priority="18">
      <formula>IF(AND(C$3&lt;&gt;"",C$109=0),1,0)</formula>
    </cfRule>
  </conditionalFormatting>
  <conditionalFormatting sqref="C99:E99 C101:E101">
    <cfRule type="expression" dxfId="663" priority="19">
      <formula>IF(AND(C$3&lt;&gt;"",C$109=1),1,0)</formula>
    </cfRule>
  </conditionalFormatting>
  <conditionalFormatting sqref="C6:E9 C11:E12 C16:E18 C20:E24 C26:E33 C40:E41 C44:E44 C47:E49 C51:E53 C55:E57 C59:E59 C61:E63 C65:E66 C71:E73 C77:E79 C97:E97 C102:E102">
    <cfRule type="expression" dxfId="662" priority="20">
      <formula>IF(C$3&lt;&gt;"",1,0)</formula>
    </cfRule>
  </conditionalFormatting>
  <conditionalFormatting sqref="C105:E105">
    <cfRule type="expression" dxfId="661" priority="21">
      <formula>LEN(TRIM(C105))=0</formula>
    </cfRule>
  </conditionalFormatting>
  <conditionalFormatting sqref="C107:E108">
    <cfRule type="expression" dxfId="660" priority="22">
      <formula>LEN(TRIM(C107))&gt;0</formula>
    </cfRule>
  </conditionalFormatting>
  <pageMargins left="0.7" right="0.7" top="0.75" bottom="0.75" header="0.51180555555555496" footer="0.51180555555555496"/>
  <pageSetup paperSize="9" firstPageNumber="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J178"/>
  <sheetViews>
    <sheetView showGridLines="0" topLeftCell="A2" zoomScale="85" zoomScaleNormal="85" workbookViewId="0">
      <selection activeCell="B203" sqref="B203"/>
    </sheetView>
  </sheetViews>
  <sheetFormatPr baseColWidth="10" defaultColWidth="8.83203125" defaultRowHeight="13"/>
  <cols>
    <col min="1" max="1" width="2.6640625" customWidth="1"/>
    <col min="2" max="2" width="41.33203125" customWidth="1"/>
    <col min="3" max="3" width="5.6640625" customWidth="1"/>
    <col min="4" max="35" width="14.6640625" customWidth="1"/>
    <col min="36" max="36" width="9.83203125" customWidth="1"/>
    <col min="37" max="1025" width="8.83203125" customWidth="1"/>
  </cols>
  <sheetData>
    <row r="1" spans="2:36" ht="72" customHeight="1">
      <c r="C1" s="1" t="s">
        <v>279</v>
      </c>
    </row>
    <row r="2" spans="2:36" ht="46" customHeight="1"/>
    <row r="3" spans="2:36" ht="38" customHeight="1"/>
    <row r="6" spans="2:36" ht="25.5" customHeight="1">
      <c r="B6" s="851" t="s">
        <v>280</v>
      </c>
      <c r="C6" s="851"/>
      <c r="D6" s="851"/>
      <c r="E6" s="851"/>
      <c r="F6" s="851"/>
      <c r="G6" s="851"/>
      <c r="H6" s="851"/>
      <c r="I6" s="851"/>
      <c r="J6" s="851"/>
      <c r="K6" s="851"/>
      <c r="L6" s="851"/>
      <c r="M6" s="851"/>
      <c r="N6" s="851"/>
      <c r="O6" s="851"/>
      <c r="P6" s="851"/>
      <c r="Q6" s="851"/>
      <c r="R6" s="852"/>
      <c r="S6" s="852"/>
      <c r="T6" s="852"/>
      <c r="U6" s="852"/>
      <c r="V6" s="852"/>
      <c r="W6" s="852"/>
      <c r="X6" s="101"/>
      <c r="Y6" s="101"/>
      <c r="Z6" s="101"/>
      <c r="AA6" s="101"/>
      <c r="AB6" s="101"/>
      <c r="AC6" s="101"/>
      <c r="AD6" s="101"/>
      <c r="AE6" s="101"/>
      <c r="AF6" s="101"/>
      <c r="AG6" s="101"/>
      <c r="AH6" s="101"/>
      <c r="AI6" s="101"/>
      <c r="AJ6" s="101"/>
    </row>
    <row r="7" spans="2:36" ht="16">
      <c r="B7" s="102"/>
      <c r="C7" s="102"/>
      <c r="D7" s="102"/>
      <c r="E7" s="102"/>
      <c r="F7" s="102"/>
      <c r="G7" s="102"/>
      <c r="H7" s="102"/>
      <c r="I7" s="102"/>
      <c r="J7" s="102"/>
      <c r="K7" s="102"/>
      <c r="L7" s="102"/>
      <c r="M7" s="102"/>
      <c r="N7" s="102"/>
      <c r="O7" s="102"/>
      <c r="P7" s="102"/>
      <c r="Q7" s="102"/>
      <c r="R7" s="103"/>
      <c r="S7" s="103"/>
      <c r="T7" s="103"/>
      <c r="U7" s="103"/>
      <c r="V7" s="4"/>
      <c r="W7" s="4"/>
      <c r="X7" s="4"/>
      <c r="Y7" s="4"/>
      <c r="Z7" s="4"/>
      <c r="AA7" s="4"/>
      <c r="AB7" s="4"/>
      <c r="AC7" s="4"/>
      <c r="AD7" s="4"/>
      <c r="AE7" s="4"/>
      <c r="AF7" s="104"/>
      <c r="AG7" s="104"/>
      <c r="AH7" s="104"/>
      <c r="AI7" s="104"/>
      <c r="AJ7" s="104"/>
    </row>
    <row r="8" spans="2:3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row>
    <row r="9" spans="2:36" ht="16">
      <c r="B9" s="105" t="s">
        <v>281</v>
      </c>
      <c r="C9" s="8" t="s">
        <v>5</v>
      </c>
      <c r="D9" s="106" t="s">
        <v>282</v>
      </c>
      <c r="E9" s="106" t="s">
        <v>283</v>
      </c>
      <c r="F9" s="106" t="s">
        <v>284</v>
      </c>
      <c r="G9" s="106" t="s">
        <v>285</v>
      </c>
      <c r="H9" s="106" t="s">
        <v>286</v>
      </c>
      <c r="I9" s="106" t="s">
        <v>287</v>
      </c>
      <c r="J9" s="106" t="s">
        <v>288</v>
      </c>
      <c r="K9" s="106" t="s">
        <v>289</v>
      </c>
      <c r="L9" s="106" t="s">
        <v>290</v>
      </c>
      <c r="M9" s="106" t="s">
        <v>291</v>
      </c>
      <c r="N9" s="106" t="s">
        <v>292</v>
      </c>
      <c r="O9" s="106" t="s">
        <v>293</v>
      </c>
      <c r="P9" s="106"/>
      <c r="Q9" s="106"/>
      <c r="R9" s="106"/>
      <c r="S9" s="106"/>
      <c r="T9" s="106"/>
      <c r="U9" s="106"/>
      <c r="V9" s="106"/>
      <c r="W9" s="106"/>
      <c r="X9" s="106"/>
      <c r="Y9" s="106"/>
      <c r="Z9" s="106"/>
      <c r="AA9" s="106"/>
      <c r="AB9" s="106"/>
      <c r="AC9" s="106"/>
      <c r="AD9" s="106"/>
      <c r="AE9" s="106"/>
      <c r="AF9" s="106"/>
      <c r="AG9" s="106"/>
      <c r="AH9" s="106"/>
      <c r="AI9" s="106"/>
      <c r="AJ9" s="107" t="s">
        <v>294</v>
      </c>
    </row>
    <row r="10" spans="2:36" ht="14">
      <c r="B10" s="7" t="s">
        <v>295</v>
      </c>
      <c r="C10" s="8" t="s">
        <v>21</v>
      </c>
      <c r="D10" s="19"/>
      <c r="E10" s="19"/>
      <c r="F10" s="19"/>
      <c r="G10" s="108"/>
      <c r="H10" s="109"/>
      <c r="I10" s="19"/>
      <c r="J10" s="19"/>
      <c r="K10" s="108"/>
      <c r="L10" s="109"/>
      <c r="M10" s="19"/>
      <c r="N10" s="19"/>
      <c r="O10" s="108"/>
      <c r="P10" s="109"/>
      <c r="Q10" s="19"/>
      <c r="R10" s="19"/>
      <c r="S10" s="108"/>
      <c r="T10" s="109"/>
      <c r="U10" s="19"/>
      <c r="V10" s="19"/>
      <c r="W10" s="108"/>
      <c r="X10" s="109"/>
      <c r="Y10" s="19"/>
      <c r="Z10" s="19"/>
      <c r="AA10" s="108"/>
      <c r="AB10" s="109"/>
      <c r="AC10" s="19"/>
      <c r="AD10" s="19"/>
      <c r="AE10" s="108"/>
      <c r="AF10" s="109"/>
      <c r="AG10" s="19"/>
      <c r="AH10" s="19"/>
      <c r="AI10" s="108"/>
      <c r="AJ10" s="110">
        <v>0</v>
      </c>
    </row>
    <row r="11" spans="2:36" ht="14">
      <c r="B11" s="7" t="s">
        <v>296</v>
      </c>
      <c r="C11" s="8" t="s">
        <v>21</v>
      </c>
      <c r="D11" s="19"/>
      <c r="E11" s="19"/>
      <c r="F11" s="19">
        <v>20000</v>
      </c>
      <c r="G11" s="108"/>
      <c r="H11" s="109">
        <v>20000</v>
      </c>
      <c r="I11" s="19"/>
      <c r="J11" s="19"/>
      <c r="K11" s="108"/>
      <c r="L11" s="109">
        <v>20000</v>
      </c>
      <c r="M11" s="19"/>
      <c r="N11" s="19"/>
      <c r="O11" s="108"/>
      <c r="P11" s="109"/>
      <c r="Q11" s="19"/>
      <c r="R11" s="19"/>
      <c r="S11" s="108"/>
      <c r="T11" s="109"/>
      <c r="U11" s="19"/>
      <c r="V11" s="19"/>
      <c r="W11" s="108"/>
      <c r="X11" s="109"/>
      <c r="Y11" s="19"/>
      <c r="Z11" s="19"/>
      <c r="AA11" s="108"/>
      <c r="AB11" s="109"/>
      <c r="AC11" s="19"/>
      <c r="AD11" s="19"/>
      <c r="AE11" s="108"/>
      <c r="AF11" s="109"/>
      <c r="AG11" s="19"/>
      <c r="AH11" s="19"/>
      <c r="AI11" s="108"/>
      <c r="AJ11" s="110">
        <v>0.2</v>
      </c>
    </row>
    <row r="12" spans="2:36" ht="14">
      <c r="B12" s="30" t="s">
        <v>297</v>
      </c>
      <c r="C12" s="8" t="s">
        <v>21</v>
      </c>
      <c r="D12" s="111">
        <v>0</v>
      </c>
      <c r="E12" s="111">
        <v>0</v>
      </c>
      <c r="F12" s="111">
        <v>20000</v>
      </c>
      <c r="G12" s="112">
        <v>0</v>
      </c>
      <c r="H12" s="111">
        <v>20000</v>
      </c>
      <c r="I12" s="111">
        <v>0</v>
      </c>
      <c r="J12" s="111">
        <v>0</v>
      </c>
      <c r="K12" s="112">
        <v>0</v>
      </c>
      <c r="L12" s="111">
        <v>20000</v>
      </c>
      <c r="M12" s="111">
        <v>0</v>
      </c>
      <c r="N12" s="111">
        <v>0</v>
      </c>
      <c r="O12" s="112">
        <v>0</v>
      </c>
      <c r="P12" s="111"/>
      <c r="Q12" s="111"/>
      <c r="R12" s="111"/>
      <c r="S12" s="112"/>
      <c r="T12" s="111"/>
      <c r="U12" s="111"/>
      <c r="V12" s="111"/>
      <c r="W12" s="112"/>
      <c r="X12" s="111"/>
      <c r="Y12" s="111"/>
      <c r="Z12" s="111"/>
      <c r="AA12" s="112"/>
      <c r="AB12" s="111"/>
      <c r="AC12" s="111"/>
      <c r="AD12" s="111"/>
      <c r="AE12" s="112"/>
      <c r="AF12" s="111"/>
      <c r="AG12" s="111"/>
      <c r="AH12" s="111"/>
      <c r="AI12" s="112"/>
      <c r="AJ12" s="113"/>
    </row>
    <row r="13" spans="2:36" ht="14">
      <c r="B13" s="7" t="s">
        <v>298</v>
      </c>
      <c r="C13" s="8" t="s">
        <v>21</v>
      </c>
      <c r="D13" s="19"/>
      <c r="E13" s="19"/>
      <c r="F13" s="19"/>
      <c r="G13" s="108"/>
      <c r="H13" s="109"/>
      <c r="I13" s="19"/>
      <c r="J13" s="19"/>
      <c r="K13" s="108"/>
      <c r="L13" s="109"/>
      <c r="M13" s="19"/>
      <c r="N13" s="19"/>
      <c r="O13" s="108"/>
      <c r="P13" s="109"/>
      <c r="Q13" s="19"/>
      <c r="R13" s="19"/>
      <c r="S13" s="108"/>
      <c r="T13" s="109"/>
      <c r="U13" s="19"/>
      <c r="V13" s="19"/>
      <c r="W13" s="108"/>
      <c r="X13" s="109"/>
      <c r="Y13" s="19"/>
      <c r="Z13" s="19"/>
      <c r="AA13" s="108"/>
      <c r="AB13" s="109"/>
      <c r="AC13" s="19"/>
      <c r="AD13" s="19"/>
      <c r="AE13" s="108"/>
      <c r="AF13" s="109"/>
      <c r="AG13" s="19"/>
      <c r="AH13" s="19"/>
      <c r="AI13" s="108"/>
      <c r="AJ13" s="110">
        <v>0</v>
      </c>
    </row>
    <row r="14" spans="2:36" ht="14">
      <c r="B14" s="30" t="s">
        <v>299</v>
      </c>
      <c r="C14" s="8" t="s">
        <v>21</v>
      </c>
      <c r="D14" s="111">
        <v>0</v>
      </c>
      <c r="E14" s="111">
        <v>0</v>
      </c>
      <c r="F14" s="111">
        <v>0</v>
      </c>
      <c r="G14" s="114">
        <v>0</v>
      </c>
      <c r="H14" s="111">
        <v>0</v>
      </c>
      <c r="I14" s="111">
        <v>0</v>
      </c>
      <c r="J14" s="111">
        <v>0</v>
      </c>
      <c r="K14" s="114">
        <v>0</v>
      </c>
      <c r="L14" s="111">
        <v>0</v>
      </c>
      <c r="M14" s="111">
        <v>0</v>
      </c>
      <c r="N14" s="111">
        <v>0</v>
      </c>
      <c r="O14" s="114">
        <v>0</v>
      </c>
      <c r="P14" s="111"/>
      <c r="Q14" s="111"/>
      <c r="R14" s="111"/>
      <c r="S14" s="114"/>
      <c r="T14" s="111"/>
      <c r="U14" s="111"/>
      <c r="V14" s="111"/>
      <c r="W14" s="114"/>
      <c r="X14" s="111"/>
      <c r="Y14" s="111"/>
      <c r="Z14" s="111"/>
      <c r="AA14" s="114"/>
      <c r="AB14" s="111"/>
      <c r="AC14" s="111"/>
      <c r="AD14" s="111"/>
      <c r="AE14" s="114"/>
      <c r="AF14" s="111"/>
      <c r="AG14" s="111"/>
      <c r="AH14" s="111"/>
      <c r="AI14" s="112"/>
      <c r="AJ14" s="113"/>
    </row>
    <row r="15" spans="2:36" ht="14">
      <c r="B15" s="7" t="s">
        <v>300</v>
      </c>
      <c r="C15" s="8" t="s">
        <v>21</v>
      </c>
      <c r="D15" s="19"/>
      <c r="E15" s="19"/>
      <c r="F15" s="19"/>
      <c r="G15" s="108"/>
      <c r="H15" s="109"/>
      <c r="I15" s="19"/>
      <c r="J15" s="19"/>
      <c r="K15" s="108"/>
      <c r="L15" s="109"/>
      <c r="M15" s="19"/>
      <c r="N15" s="19"/>
      <c r="O15" s="108"/>
      <c r="P15" s="109"/>
      <c r="Q15" s="19"/>
      <c r="R15" s="19"/>
      <c r="S15" s="108"/>
      <c r="T15" s="109"/>
      <c r="U15" s="19"/>
      <c r="V15" s="19"/>
      <c r="W15" s="108"/>
      <c r="X15" s="109"/>
      <c r="Y15" s="19"/>
      <c r="Z15" s="19"/>
      <c r="AA15" s="108"/>
      <c r="AB15" s="109"/>
      <c r="AC15" s="19"/>
      <c r="AD15" s="19"/>
      <c r="AE15" s="108"/>
      <c r="AF15" s="109"/>
      <c r="AG15" s="19"/>
      <c r="AH15" s="19"/>
      <c r="AI15" s="108"/>
      <c r="AJ15" s="110">
        <v>0</v>
      </c>
    </row>
    <row r="16" spans="2:36" ht="14">
      <c r="B16" s="7" t="s">
        <v>301</v>
      </c>
      <c r="C16" s="8" t="s">
        <v>21</v>
      </c>
      <c r="D16" s="19"/>
      <c r="E16" s="19"/>
      <c r="F16" s="19"/>
      <c r="G16" s="108"/>
      <c r="H16" s="109"/>
      <c r="I16" s="19"/>
      <c r="J16" s="19"/>
      <c r="K16" s="108"/>
      <c r="L16" s="109"/>
      <c r="M16" s="19"/>
      <c r="N16" s="19"/>
      <c r="O16" s="108"/>
      <c r="P16" s="109"/>
      <c r="Q16" s="19"/>
      <c r="R16" s="19"/>
      <c r="S16" s="108"/>
      <c r="T16" s="109"/>
      <c r="U16" s="19"/>
      <c r="V16" s="19"/>
      <c r="W16" s="108"/>
      <c r="X16" s="109"/>
      <c r="Y16" s="19"/>
      <c r="Z16" s="19"/>
      <c r="AA16" s="108"/>
      <c r="AB16" s="109"/>
      <c r="AC16" s="19"/>
      <c r="AD16" s="19"/>
      <c r="AE16" s="108"/>
      <c r="AF16" s="109"/>
      <c r="AG16" s="19"/>
      <c r="AH16" s="19"/>
      <c r="AI16" s="108"/>
      <c r="AJ16" s="110">
        <v>0</v>
      </c>
    </row>
    <row r="17" spans="2:36" ht="14">
      <c r="B17" s="7" t="s">
        <v>302</v>
      </c>
      <c r="C17" s="8" t="s">
        <v>21</v>
      </c>
      <c r="D17" s="19"/>
      <c r="E17" s="19"/>
      <c r="F17" s="19"/>
      <c r="G17" s="108"/>
      <c r="H17" s="109"/>
      <c r="I17" s="19"/>
      <c r="J17" s="19"/>
      <c r="K17" s="108"/>
      <c r="L17" s="109"/>
      <c r="M17" s="19"/>
      <c r="N17" s="19"/>
      <c r="O17" s="108"/>
      <c r="P17" s="109"/>
      <c r="Q17" s="19"/>
      <c r="R17" s="19"/>
      <c r="S17" s="108"/>
      <c r="T17" s="109"/>
      <c r="U17" s="19"/>
      <c r="V17" s="19"/>
      <c r="W17" s="108"/>
      <c r="X17" s="109"/>
      <c r="Y17" s="19"/>
      <c r="Z17" s="19"/>
      <c r="AA17" s="108"/>
      <c r="AB17" s="109"/>
      <c r="AC17" s="19"/>
      <c r="AD17" s="19"/>
      <c r="AE17" s="108"/>
      <c r="AF17" s="109"/>
      <c r="AG17" s="19"/>
      <c r="AH17" s="19"/>
      <c r="AI17" s="108"/>
      <c r="AJ17" s="110">
        <v>0</v>
      </c>
    </row>
    <row r="18" spans="2:36" ht="14">
      <c r="B18" s="7" t="s">
        <v>303</v>
      </c>
      <c r="C18" s="8" t="s">
        <v>21</v>
      </c>
      <c r="D18" s="19"/>
      <c r="E18" s="19"/>
      <c r="F18" s="19"/>
      <c r="G18" s="108"/>
      <c r="H18" s="109"/>
      <c r="I18" s="19"/>
      <c r="J18" s="19"/>
      <c r="K18" s="108"/>
      <c r="L18" s="109"/>
      <c r="M18" s="19"/>
      <c r="N18" s="19"/>
      <c r="O18" s="108"/>
      <c r="P18" s="109"/>
      <c r="Q18" s="19"/>
      <c r="R18" s="19"/>
      <c r="S18" s="108"/>
      <c r="T18" s="109"/>
      <c r="U18" s="19"/>
      <c r="V18" s="19"/>
      <c r="W18" s="108"/>
      <c r="X18" s="109"/>
      <c r="Y18" s="19"/>
      <c r="Z18" s="19"/>
      <c r="AA18" s="108"/>
      <c r="AB18" s="109"/>
      <c r="AC18" s="19"/>
      <c r="AD18" s="19"/>
      <c r="AE18" s="108"/>
      <c r="AF18" s="109"/>
      <c r="AG18" s="19"/>
      <c r="AH18" s="19"/>
      <c r="AI18" s="108"/>
      <c r="AJ18" s="110">
        <v>0</v>
      </c>
    </row>
    <row r="19" spans="2:36" ht="14">
      <c r="B19" s="30" t="s">
        <v>304</v>
      </c>
      <c r="C19" s="8" t="s">
        <v>21</v>
      </c>
      <c r="D19" s="111">
        <v>0</v>
      </c>
      <c r="E19" s="111">
        <v>0</v>
      </c>
      <c r="F19" s="111">
        <v>0</v>
      </c>
      <c r="G19" s="114">
        <v>0</v>
      </c>
      <c r="H19" s="111">
        <v>0</v>
      </c>
      <c r="I19" s="111">
        <v>0</v>
      </c>
      <c r="J19" s="111">
        <v>0</v>
      </c>
      <c r="K19" s="114">
        <v>0</v>
      </c>
      <c r="L19" s="111">
        <v>0</v>
      </c>
      <c r="M19" s="111">
        <v>0</v>
      </c>
      <c r="N19" s="111">
        <v>0</v>
      </c>
      <c r="O19" s="114">
        <v>0</v>
      </c>
      <c r="P19" s="111"/>
      <c r="Q19" s="111"/>
      <c r="R19" s="111"/>
      <c r="S19" s="114"/>
      <c r="T19" s="111"/>
      <c r="U19" s="111"/>
      <c r="V19" s="111"/>
      <c r="W19" s="114"/>
      <c r="X19" s="111"/>
      <c r="Y19" s="111"/>
      <c r="Z19" s="111"/>
      <c r="AA19" s="114"/>
      <c r="AB19" s="111"/>
      <c r="AC19" s="111"/>
      <c r="AD19" s="111"/>
      <c r="AE19" s="114"/>
      <c r="AF19" s="111"/>
      <c r="AG19" s="111"/>
      <c r="AH19" s="111"/>
      <c r="AI19" s="112"/>
      <c r="AJ19" s="113"/>
    </row>
    <row r="20" spans="2:36" ht="14">
      <c r="B20" s="7" t="s">
        <v>305</v>
      </c>
      <c r="C20" s="8" t="s">
        <v>21</v>
      </c>
      <c r="D20" s="19"/>
      <c r="E20" s="19"/>
      <c r="F20" s="19"/>
      <c r="G20" s="108"/>
      <c r="H20" s="109"/>
      <c r="I20" s="19"/>
      <c r="J20" s="19"/>
      <c r="K20" s="108"/>
      <c r="L20" s="109"/>
      <c r="M20" s="19"/>
      <c r="N20" s="19"/>
      <c r="O20" s="108"/>
      <c r="P20" s="109"/>
      <c r="Q20" s="19"/>
      <c r="R20" s="19"/>
      <c r="S20" s="108"/>
      <c r="T20" s="109"/>
      <c r="U20" s="19"/>
      <c r="V20" s="19"/>
      <c r="W20" s="108"/>
      <c r="X20" s="109"/>
      <c r="Y20" s="19"/>
      <c r="Z20" s="19"/>
      <c r="AA20" s="108"/>
      <c r="AB20" s="109"/>
      <c r="AC20" s="19"/>
      <c r="AD20" s="19"/>
      <c r="AE20" s="108"/>
      <c r="AF20" s="109"/>
      <c r="AG20" s="19"/>
      <c r="AH20" s="19"/>
      <c r="AI20" s="108"/>
      <c r="AJ20" s="110">
        <v>0</v>
      </c>
    </row>
    <row r="21" spans="2:36" ht="14">
      <c r="B21" s="7" t="s">
        <v>306</v>
      </c>
      <c r="C21" s="8" t="s">
        <v>21</v>
      </c>
      <c r="D21" s="19"/>
      <c r="E21" s="19"/>
      <c r="F21" s="19">
        <v>30000</v>
      </c>
      <c r="G21" s="108"/>
      <c r="H21" s="109">
        <v>30000</v>
      </c>
      <c r="I21" s="19"/>
      <c r="J21" s="19"/>
      <c r="K21" s="108"/>
      <c r="L21" s="109"/>
      <c r="M21" s="19"/>
      <c r="N21" s="19"/>
      <c r="O21" s="108"/>
      <c r="P21" s="109"/>
      <c r="Q21" s="19"/>
      <c r="R21" s="19"/>
      <c r="S21" s="108"/>
      <c r="T21" s="109"/>
      <c r="U21" s="19"/>
      <c r="V21" s="19"/>
      <c r="W21" s="108"/>
      <c r="X21" s="109"/>
      <c r="Y21" s="19"/>
      <c r="Z21" s="19"/>
      <c r="AA21" s="108"/>
      <c r="AB21" s="109"/>
      <c r="AC21" s="19"/>
      <c r="AD21" s="19"/>
      <c r="AE21" s="108"/>
      <c r="AF21" s="109"/>
      <c r="AG21" s="19"/>
      <c r="AH21" s="19"/>
      <c r="AI21" s="108"/>
      <c r="AJ21" s="110">
        <v>0</v>
      </c>
    </row>
    <row r="22" spans="2:36" ht="14">
      <c r="B22" s="7" t="s">
        <v>307</v>
      </c>
      <c r="C22" s="8" t="s">
        <v>21</v>
      </c>
      <c r="D22" s="19"/>
      <c r="E22" s="19"/>
      <c r="F22" s="19"/>
      <c r="G22" s="108"/>
      <c r="H22" s="109"/>
      <c r="I22" s="19"/>
      <c r="J22" s="19"/>
      <c r="K22" s="108"/>
      <c r="L22" s="109">
        <v>30000</v>
      </c>
      <c r="M22" s="19"/>
      <c r="N22" s="19"/>
      <c r="O22" s="108"/>
      <c r="P22" s="109"/>
      <c r="Q22" s="19"/>
      <c r="R22" s="19"/>
      <c r="S22" s="108"/>
      <c r="T22" s="109"/>
      <c r="U22" s="19"/>
      <c r="V22" s="19"/>
      <c r="W22" s="108"/>
      <c r="X22" s="109"/>
      <c r="Y22" s="19"/>
      <c r="Z22" s="19"/>
      <c r="AA22" s="108"/>
      <c r="AB22" s="109"/>
      <c r="AC22" s="19"/>
      <c r="AD22" s="19"/>
      <c r="AE22" s="108"/>
      <c r="AF22" s="109"/>
      <c r="AG22" s="19"/>
      <c r="AH22" s="19"/>
      <c r="AI22" s="108"/>
      <c r="AJ22" s="110">
        <v>0</v>
      </c>
    </row>
    <row r="23" spans="2:36" ht="14">
      <c r="B23" s="7" t="s">
        <v>308</v>
      </c>
      <c r="C23" s="8" t="s">
        <v>21</v>
      </c>
      <c r="D23" s="19"/>
      <c r="E23" s="19"/>
      <c r="F23" s="19"/>
      <c r="G23" s="108"/>
      <c r="H23" s="109"/>
      <c r="I23" s="19"/>
      <c r="J23" s="19"/>
      <c r="K23" s="108"/>
      <c r="L23" s="109"/>
      <c r="M23" s="19"/>
      <c r="N23" s="19"/>
      <c r="O23" s="108"/>
      <c r="P23" s="109"/>
      <c r="Q23" s="19"/>
      <c r="R23" s="19"/>
      <c r="S23" s="108"/>
      <c r="T23" s="109"/>
      <c r="U23" s="19"/>
      <c r="V23" s="19"/>
      <c r="W23" s="108"/>
      <c r="X23" s="109"/>
      <c r="Y23" s="19"/>
      <c r="Z23" s="19"/>
      <c r="AA23" s="108"/>
      <c r="AB23" s="109"/>
      <c r="AC23" s="19"/>
      <c r="AD23" s="19"/>
      <c r="AE23" s="108"/>
      <c r="AF23" s="109"/>
      <c r="AG23" s="19"/>
      <c r="AH23" s="19"/>
      <c r="AI23" s="108"/>
      <c r="AJ23" s="110">
        <v>0</v>
      </c>
    </row>
    <row r="24" spans="2:36" ht="14">
      <c r="B24" s="7" t="s">
        <v>309</v>
      </c>
      <c r="C24" s="8" t="s">
        <v>21</v>
      </c>
      <c r="D24" s="19"/>
      <c r="E24" s="19"/>
      <c r="F24" s="19"/>
      <c r="G24" s="108"/>
      <c r="H24" s="109"/>
      <c r="I24" s="19"/>
      <c r="J24" s="19"/>
      <c r="K24" s="108"/>
      <c r="L24" s="109"/>
      <c r="M24" s="19"/>
      <c r="N24" s="19"/>
      <c r="O24" s="108"/>
      <c r="P24" s="109"/>
      <c r="Q24" s="19"/>
      <c r="R24" s="19"/>
      <c r="S24" s="108"/>
      <c r="T24" s="109"/>
      <c r="U24" s="19"/>
      <c r="V24" s="19"/>
      <c r="W24" s="108"/>
      <c r="X24" s="109"/>
      <c r="Y24" s="19"/>
      <c r="Z24" s="19"/>
      <c r="AA24" s="108"/>
      <c r="AB24" s="109"/>
      <c r="AC24" s="19"/>
      <c r="AD24" s="19"/>
      <c r="AE24" s="108"/>
      <c r="AF24" s="109"/>
      <c r="AG24" s="19"/>
      <c r="AH24" s="19"/>
      <c r="AI24" s="108"/>
      <c r="AJ24" s="110">
        <v>0</v>
      </c>
    </row>
    <row r="25" spans="2:36" ht="14">
      <c r="B25" s="7" t="s">
        <v>310</v>
      </c>
      <c r="C25" s="8" t="s">
        <v>21</v>
      </c>
      <c r="D25" s="19"/>
      <c r="E25" s="19"/>
      <c r="F25" s="19"/>
      <c r="G25" s="108"/>
      <c r="H25" s="109"/>
      <c r="I25" s="19"/>
      <c r="J25" s="19"/>
      <c r="K25" s="108"/>
      <c r="L25" s="109"/>
      <c r="M25" s="19"/>
      <c r="N25" s="19"/>
      <c r="O25" s="108"/>
      <c r="P25" s="109"/>
      <c r="Q25" s="19"/>
      <c r="R25" s="19"/>
      <c r="S25" s="108"/>
      <c r="T25" s="109"/>
      <c r="U25" s="19"/>
      <c r="V25" s="19"/>
      <c r="W25" s="108"/>
      <c r="X25" s="109"/>
      <c r="Y25" s="19"/>
      <c r="Z25" s="19"/>
      <c r="AA25" s="108"/>
      <c r="AB25" s="109"/>
      <c r="AC25" s="19"/>
      <c r="AD25" s="19"/>
      <c r="AE25" s="108"/>
      <c r="AF25" s="109"/>
      <c r="AG25" s="19"/>
      <c r="AH25" s="19"/>
      <c r="AI25" s="108"/>
      <c r="AJ25" s="110">
        <v>0</v>
      </c>
    </row>
    <row r="26" spans="2:36" ht="14">
      <c r="B26" s="7" t="s">
        <v>311</v>
      </c>
      <c r="C26" s="8" t="s">
        <v>21</v>
      </c>
      <c r="D26" s="19"/>
      <c r="E26" s="19"/>
      <c r="F26" s="19"/>
      <c r="G26" s="108"/>
      <c r="H26" s="109"/>
      <c r="I26" s="19"/>
      <c r="J26" s="19"/>
      <c r="K26" s="108"/>
      <c r="L26" s="109"/>
      <c r="M26" s="19"/>
      <c r="N26" s="19"/>
      <c r="O26" s="108"/>
      <c r="P26" s="109"/>
      <c r="Q26" s="19"/>
      <c r="R26" s="19"/>
      <c r="S26" s="108"/>
      <c r="T26" s="109"/>
      <c r="U26" s="19"/>
      <c r="V26" s="19"/>
      <c r="W26" s="108"/>
      <c r="X26" s="109"/>
      <c r="Y26" s="19"/>
      <c r="Z26" s="19"/>
      <c r="AA26" s="108"/>
      <c r="AB26" s="109"/>
      <c r="AC26" s="19"/>
      <c r="AD26" s="19"/>
      <c r="AE26" s="108"/>
      <c r="AF26" s="109"/>
      <c r="AG26" s="19"/>
      <c r="AH26" s="19"/>
      <c r="AI26" s="108"/>
      <c r="AJ26" s="110">
        <v>0</v>
      </c>
    </row>
    <row r="27" spans="2:36" ht="14">
      <c r="B27" s="30" t="s">
        <v>312</v>
      </c>
      <c r="C27" s="8" t="s">
        <v>21</v>
      </c>
      <c r="D27" s="111">
        <v>0</v>
      </c>
      <c r="E27" s="111">
        <v>0</v>
      </c>
      <c r="F27" s="111">
        <v>30000</v>
      </c>
      <c r="G27" s="114">
        <v>0</v>
      </c>
      <c r="H27" s="111">
        <v>30000</v>
      </c>
      <c r="I27" s="111">
        <v>0</v>
      </c>
      <c r="J27" s="111">
        <v>0</v>
      </c>
      <c r="K27" s="114">
        <v>0</v>
      </c>
      <c r="L27" s="111">
        <v>30000</v>
      </c>
      <c r="M27" s="111">
        <v>0</v>
      </c>
      <c r="N27" s="111">
        <v>0</v>
      </c>
      <c r="O27" s="114">
        <v>0</v>
      </c>
      <c r="P27" s="111"/>
      <c r="Q27" s="111"/>
      <c r="R27" s="111"/>
      <c r="S27" s="114"/>
      <c r="T27" s="111"/>
      <c r="U27" s="111"/>
      <c r="V27" s="111"/>
      <c r="W27" s="114"/>
      <c r="X27" s="111"/>
      <c r="Y27" s="111"/>
      <c r="Z27" s="111"/>
      <c r="AA27" s="114"/>
      <c r="AB27" s="111"/>
      <c r="AC27" s="111"/>
      <c r="AD27" s="111"/>
      <c r="AE27" s="114"/>
      <c r="AF27" s="111"/>
      <c r="AG27" s="111"/>
      <c r="AH27" s="111"/>
      <c r="AI27" s="112"/>
      <c r="AJ27" s="113"/>
    </row>
    <row r="28" spans="2:36" ht="14">
      <c r="B28" s="7" t="s">
        <v>313</v>
      </c>
      <c r="C28" s="8" t="s">
        <v>21</v>
      </c>
      <c r="D28" s="19"/>
      <c r="E28" s="19"/>
      <c r="F28" s="19"/>
      <c r="G28" s="108"/>
      <c r="H28" s="109"/>
      <c r="I28" s="19"/>
      <c r="J28" s="19"/>
      <c r="K28" s="108"/>
      <c r="L28" s="109"/>
      <c r="M28" s="19"/>
      <c r="N28" s="19"/>
      <c r="O28" s="108"/>
      <c r="P28" s="109"/>
      <c r="Q28" s="19"/>
      <c r="R28" s="19"/>
      <c r="S28" s="108"/>
      <c r="T28" s="109"/>
      <c r="U28" s="19"/>
      <c r="V28" s="19"/>
      <c r="W28" s="108"/>
      <c r="X28" s="109"/>
      <c r="Y28" s="19"/>
      <c r="Z28" s="19"/>
      <c r="AA28" s="108"/>
      <c r="AB28" s="109"/>
      <c r="AC28" s="19"/>
      <c r="AD28" s="19"/>
      <c r="AE28" s="108"/>
      <c r="AF28" s="109"/>
      <c r="AG28" s="19"/>
      <c r="AH28" s="19"/>
      <c r="AI28" s="108"/>
      <c r="AJ28" s="110">
        <v>0</v>
      </c>
    </row>
    <row r="29" spans="2:36" ht="14">
      <c r="B29" s="7" t="s">
        <v>314</v>
      </c>
      <c r="C29" s="8" t="s">
        <v>21</v>
      </c>
      <c r="D29" s="19"/>
      <c r="E29" s="19"/>
      <c r="F29" s="19"/>
      <c r="G29" s="108"/>
      <c r="H29" s="109"/>
      <c r="I29" s="19"/>
      <c r="J29" s="19"/>
      <c r="K29" s="108"/>
      <c r="L29" s="109"/>
      <c r="M29" s="19"/>
      <c r="N29" s="19"/>
      <c r="O29" s="108"/>
      <c r="P29" s="109"/>
      <c r="Q29" s="19"/>
      <c r="R29" s="19"/>
      <c r="S29" s="108"/>
      <c r="T29" s="109"/>
      <c r="U29" s="19"/>
      <c r="V29" s="19"/>
      <c r="W29" s="108"/>
      <c r="X29" s="109"/>
      <c r="Y29" s="19"/>
      <c r="Z29" s="19"/>
      <c r="AA29" s="108"/>
      <c r="AB29" s="109"/>
      <c r="AC29" s="19"/>
      <c r="AD29" s="19"/>
      <c r="AE29" s="108"/>
      <c r="AF29" s="109"/>
      <c r="AG29" s="19"/>
      <c r="AH29" s="19"/>
      <c r="AI29" s="108"/>
      <c r="AJ29" s="110">
        <v>0</v>
      </c>
    </row>
    <row r="30" spans="2:36" ht="14">
      <c r="B30" s="7" t="s">
        <v>315</v>
      </c>
      <c r="C30" s="8" t="s">
        <v>21</v>
      </c>
      <c r="D30" s="19"/>
      <c r="E30" s="19"/>
      <c r="F30" s="19"/>
      <c r="G30" s="108"/>
      <c r="H30" s="109"/>
      <c r="I30" s="19"/>
      <c r="J30" s="19"/>
      <c r="K30" s="108"/>
      <c r="L30" s="109"/>
      <c r="M30" s="19"/>
      <c r="N30" s="19"/>
      <c r="O30" s="108"/>
      <c r="P30" s="109"/>
      <c r="Q30" s="19"/>
      <c r="R30" s="19"/>
      <c r="S30" s="108"/>
      <c r="T30" s="109"/>
      <c r="U30" s="19"/>
      <c r="V30" s="19"/>
      <c r="W30" s="108"/>
      <c r="X30" s="109"/>
      <c r="Y30" s="19"/>
      <c r="Z30" s="19"/>
      <c r="AA30" s="108"/>
      <c r="AB30" s="109"/>
      <c r="AC30" s="19"/>
      <c r="AD30" s="19"/>
      <c r="AE30" s="108"/>
      <c r="AF30" s="109"/>
      <c r="AG30" s="19"/>
      <c r="AH30" s="19"/>
      <c r="AI30" s="108"/>
      <c r="AJ30" s="110">
        <v>0</v>
      </c>
    </row>
    <row r="31" spans="2:36" ht="14">
      <c r="B31" s="7" t="s">
        <v>316</v>
      </c>
      <c r="C31" s="8" t="s">
        <v>21</v>
      </c>
      <c r="D31" s="19"/>
      <c r="E31" s="19"/>
      <c r="F31" s="19"/>
      <c r="G31" s="108"/>
      <c r="H31" s="109"/>
      <c r="I31" s="19"/>
      <c r="J31" s="19"/>
      <c r="K31" s="108"/>
      <c r="L31" s="109"/>
      <c r="M31" s="19"/>
      <c r="N31" s="19"/>
      <c r="O31" s="108"/>
      <c r="P31" s="109"/>
      <c r="Q31" s="19"/>
      <c r="R31" s="19"/>
      <c r="S31" s="108"/>
      <c r="T31" s="109"/>
      <c r="U31" s="19"/>
      <c r="V31" s="19"/>
      <c r="W31" s="108"/>
      <c r="X31" s="109"/>
      <c r="Y31" s="19"/>
      <c r="Z31" s="19"/>
      <c r="AA31" s="108"/>
      <c r="AB31" s="109"/>
      <c r="AC31" s="19"/>
      <c r="AD31" s="19"/>
      <c r="AE31" s="108"/>
      <c r="AF31" s="109"/>
      <c r="AG31" s="19"/>
      <c r="AH31" s="19"/>
      <c r="AI31" s="108"/>
      <c r="AJ31" s="110">
        <v>0</v>
      </c>
    </row>
    <row r="32" spans="2:36" ht="14">
      <c r="B32" s="30" t="s">
        <v>317</v>
      </c>
      <c r="C32" s="8" t="s">
        <v>21</v>
      </c>
      <c r="D32" s="115">
        <v>0</v>
      </c>
      <c r="E32" s="115">
        <v>0</v>
      </c>
      <c r="F32" s="115">
        <v>0</v>
      </c>
      <c r="G32" s="116">
        <v>0</v>
      </c>
      <c r="H32" s="115">
        <v>0</v>
      </c>
      <c r="I32" s="115">
        <v>0</v>
      </c>
      <c r="J32" s="115">
        <v>0</v>
      </c>
      <c r="K32" s="116">
        <v>0</v>
      </c>
      <c r="L32" s="115">
        <v>0</v>
      </c>
      <c r="M32" s="115">
        <v>0</v>
      </c>
      <c r="N32" s="115">
        <v>0</v>
      </c>
      <c r="O32" s="116">
        <v>0</v>
      </c>
      <c r="P32" s="115"/>
      <c r="Q32" s="115"/>
      <c r="R32" s="115"/>
      <c r="S32" s="116"/>
      <c r="T32" s="115"/>
      <c r="U32" s="115"/>
      <c r="V32" s="115"/>
      <c r="W32" s="116"/>
      <c r="X32" s="115"/>
      <c r="Y32" s="115"/>
      <c r="Z32" s="115"/>
      <c r="AA32" s="116"/>
      <c r="AB32" s="115"/>
      <c r="AC32" s="115"/>
      <c r="AD32" s="115"/>
      <c r="AE32" s="116"/>
      <c r="AF32" s="115"/>
      <c r="AG32" s="115"/>
      <c r="AH32" s="115"/>
      <c r="AI32" s="116"/>
      <c r="AJ32" s="4"/>
    </row>
    <row r="33" spans="1:36" ht="14">
      <c r="B33" s="30" t="s">
        <v>318</v>
      </c>
      <c r="C33" s="8" t="s">
        <v>21</v>
      </c>
      <c r="D33" s="117">
        <v>0</v>
      </c>
      <c r="E33" s="117">
        <v>0</v>
      </c>
      <c r="F33" s="117">
        <v>50000</v>
      </c>
      <c r="G33" s="118">
        <v>0</v>
      </c>
      <c r="H33" s="119">
        <v>50000</v>
      </c>
      <c r="I33" s="117">
        <v>0</v>
      </c>
      <c r="J33" s="117">
        <v>0</v>
      </c>
      <c r="K33" s="118">
        <v>0</v>
      </c>
      <c r="L33" s="119">
        <v>50000</v>
      </c>
      <c r="M33" s="117">
        <v>0</v>
      </c>
      <c r="N33" s="117">
        <v>0</v>
      </c>
      <c r="O33" s="118">
        <v>0</v>
      </c>
      <c r="P33" s="119"/>
      <c r="Q33" s="117"/>
      <c r="R33" s="117"/>
      <c r="S33" s="118"/>
      <c r="T33" s="119"/>
      <c r="U33" s="117"/>
      <c r="V33" s="117"/>
      <c r="W33" s="118"/>
      <c r="X33" s="119"/>
      <c r="Y33" s="117"/>
      <c r="Z33" s="117"/>
      <c r="AA33" s="118"/>
      <c r="AB33" s="119"/>
      <c r="AC33" s="117"/>
      <c r="AD33" s="117"/>
      <c r="AE33" s="118"/>
      <c r="AF33" s="119"/>
      <c r="AG33" s="117"/>
      <c r="AH33" s="117"/>
      <c r="AI33" s="118"/>
      <c r="AJ33" s="4"/>
    </row>
    <row r="36" spans="1:36" ht="18.75" customHeight="1"/>
    <row r="37" spans="1:36" ht="19.5" customHeight="1">
      <c r="A37" s="120">
        <v>0</v>
      </c>
      <c r="B37" s="121" t="s">
        <v>319</v>
      </c>
      <c r="C37" s="39"/>
      <c r="D37" s="853" t="s">
        <v>320</v>
      </c>
      <c r="E37" s="853"/>
    </row>
    <row r="38" spans="1:36" ht="19.5" customHeight="1">
      <c r="B38" s="121"/>
      <c r="C38" s="39"/>
      <c r="D38" s="122"/>
      <c r="E38" s="122"/>
    </row>
    <row r="39" spans="1:36" ht="16">
      <c r="B39" s="105"/>
      <c r="C39" s="8" t="s">
        <v>5</v>
      </c>
      <c r="D39" s="106" t="s">
        <v>321</v>
      </c>
      <c r="E39" s="106" t="s">
        <v>322</v>
      </c>
      <c r="F39" s="106" t="s">
        <v>323</v>
      </c>
      <c r="G39" s="106"/>
      <c r="H39" s="106"/>
      <c r="I39" s="106"/>
      <c r="J39" s="106"/>
      <c r="K39" s="106"/>
    </row>
    <row r="40" spans="1:36" ht="12.75" customHeight="1">
      <c r="B40" s="123" t="s">
        <v>324</v>
      </c>
    </row>
    <row r="41" spans="1:36" ht="12.75" customHeight="1">
      <c r="B41" s="9" t="s">
        <v>325</v>
      </c>
      <c r="C41" s="8" t="s">
        <v>21</v>
      </c>
      <c r="D41" s="124">
        <v>9750</v>
      </c>
      <c r="E41" s="124">
        <v>12750</v>
      </c>
      <c r="F41" s="124">
        <v>24750</v>
      </c>
      <c r="G41" s="124"/>
      <c r="H41" s="124"/>
      <c r="I41" s="124"/>
      <c r="J41" s="124"/>
      <c r="K41" s="124"/>
    </row>
    <row r="42" spans="1:36" ht="12.75" customHeight="1">
      <c r="B42" s="123" t="s">
        <v>326</v>
      </c>
    </row>
    <row r="43" spans="1:36" ht="12.75" customHeight="1">
      <c r="B43" s="9" t="s">
        <v>325</v>
      </c>
      <c r="C43" s="8" t="s">
        <v>21</v>
      </c>
      <c r="D43" s="124">
        <v>48000</v>
      </c>
      <c r="E43" s="124">
        <v>43000</v>
      </c>
      <c r="F43" s="124">
        <v>31348</v>
      </c>
      <c r="G43" s="124"/>
      <c r="H43" s="124"/>
      <c r="I43" s="124"/>
      <c r="J43" s="124"/>
      <c r="K43" s="124"/>
    </row>
    <row r="45" spans="1:36" ht="14">
      <c r="B45" s="7"/>
      <c r="C45" s="8"/>
      <c r="D45" s="125">
        <v>2018</v>
      </c>
    </row>
    <row r="47" spans="1:36" ht="16">
      <c r="B47" s="126"/>
      <c r="C47" s="4"/>
      <c r="D47" s="8"/>
      <c r="E47" s="4"/>
    </row>
    <row r="48" spans="1:36" ht="14">
      <c r="B48" s="39"/>
      <c r="C48" s="4"/>
      <c r="D48" s="127">
        <v>0</v>
      </c>
    </row>
    <row r="49" spans="2:4" ht="14">
      <c r="B49" s="39"/>
      <c r="C49" s="4"/>
      <c r="D49" s="127">
        <v>0</v>
      </c>
    </row>
    <row r="50" spans="2:4" ht="14">
      <c r="B50" s="39"/>
      <c r="C50" s="4"/>
      <c r="D50" s="127">
        <v>0</v>
      </c>
    </row>
    <row r="51" spans="2:4" ht="14">
      <c r="B51" s="39"/>
      <c r="C51" s="4"/>
      <c r="D51" s="127">
        <v>0</v>
      </c>
    </row>
    <row r="52" spans="2:4" ht="14">
      <c r="B52" s="39"/>
      <c r="C52" s="4"/>
      <c r="D52" s="127">
        <v>0</v>
      </c>
    </row>
    <row r="53" spans="2:4" ht="14">
      <c r="B53" s="39"/>
      <c r="C53" s="4"/>
      <c r="D53" s="127">
        <v>0</v>
      </c>
    </row>
    <row r="54" spans="2:4" ht="14">
      <c r="B54" s="39"/>
      <c r="C54" s="4"/>
      <c r="D54" s="127">
        <v>0</v>
      </c>
    </row>
    <row r="55" spans="2:4" ht="14">
      <c r="B55" s="39"/>
      <c r="C55" s="4"/>
      <c r="D55" s="127">
        <v>0</v>
      </c>
    </row>
    <row r="56" spans="2:4" ht="14">
      <c r="B56" s="39"/>
      <c r="C56" s="4"/>
      <c r="D56" s="127">
        <v>0</v>
      </c>
    </row>
    <row r="57" spans="2:4" ht="14">
      <c r="B57" s="39"/>
      <c r="C57" s="4"/>
      <c r="D57" s="127">
        <v>0</v>
      </c>
    </row>
    <row r="58" spans="2:4" ht="14">
      <c r="B58" s="39"/>
      <c r="C58" s="4"/>
      <c r="D58" s="127">
        <v>0</v>
      </c>
    </row>
    <row r="59" spans="2:4" ht="14">
      <c r="B59" s="39"/>
      <c r="C59" s="4"/>
      <c r="D59" s="127">
        <v>0</v>
      </c>
    </row>
    <row r="60" spans="2:4" ht="14">
      <c r="B60" s="39"/>
      <c r="C60" s="4"/>
      <c r="D60" s="127">
        <v>0</v>
      </c>
    </row>
    <row r="61" spans="2:4" ht="14">
      <c r="B61" s="39"/>
      <c r="C61" s="4"/>
      <c r="D61" s="127">
        <v>0</v>
      </c>
    </row>
    <row r="62" spans="2:4" ht="14">
      <c r="B62" s="39"/>
      <c r="C62" s="4"/>
      <c r="D62" s="127">
        <v>0</v>
      </c>
    </row>
    <row r="63" spans="2:4" ht="14">
      <c r="B63" s="39"/>
      <c r="C63" s="4"/>
      <c r="D63" s="127">
        <v>0</v>
      </c>
    </row>
    <row r="64" spans="2:4" ht="14">
      <c r="B64" s="39"/>
      <c r="C64" s="4"/>
      <c r="D64" s="127">
        <v>0</v>
      </c>
    </row>
    <row r="65" spans="2:11" ht="14">
      <c r="B65" s="39"/>
      <c r="C65" s="4"/>
      <c r="D65" s="127">
        <v>0</v>
      </c>
    </row>
    <row r="66" spans="2:11" ht="14">
      <c r="B66" s="39"/>
      <c r="C66" s="4"/>
      <c r="D66" s="127">
        <v>0</v>
      </c>
    </row>
    <row r="67" spans="2:11" ht="14">
      <c r="B67" s="39"/>
      <c r="C67" s="4"/>
      <c r="D67" s="127">
        <v>0</v>
      </c>
    </row>
    <row r="68" spans="2:11" ht="14">
      <c r="B68" s="39"/>
      <c r="C68" s="4"/>
      <c r="D68" s="127">
        <v>0</v>
      </c>
    </row>
    <row r="69" spans="2:11" ht="14">
      <c r="B69" s="39"/>
      <c r="C69" s="4"/>
      <c r="D69" s="127">
        <v>0</v>
      </c>
    </row>
    <row r="70" spans="2:11" ht="14">
      <c r="B70" s="39"/>
      <c r="C70" s="4"/>
      <c r="D70" s="127">
        <v>0</v>
      </c>
    </row>
    <row r="71" spans="2:11" ht="14">
      <c r="B71" s="39"/>
      <c r="C71" s="4"/>
      <c r="D71" s="127">
        <v>0</v>
      </c>
    </row>
    <row r="75" spans="2:11" ht="18" customHeight="1">
      <c r="B75" s="126"/>
      <c r="G75" s="39"/>
      <c r="H75" s="39"/>
      <c r="I75" s="39"/>
      <c r="J75" s="39"/>
      <c r="K75" s="39"/>
    </row>
    <row r="76" spans="2:11" ht="14">
      <c r="B76" s="39"/>
      <c r="C76" s="39"/>
      <c r="D76" s="39"/>
      <c r="E76" s="39"/>
      <c r="F76" s="39"/>
      <c r="G76" s="128"/>
      <c r="H76" s="39"/>
      <c r="I76" s="39"/>
      <c r="J76" s="39"/>
      <c r="K76" s="39"/>
    </row>
    <row r="77" spans="2:11" ht="14" hidden="1">
      <c r="B77" s="39"/>
      <c r="C77" s="39"/>
      <c r="D77" s="129"/>
      <c r="E77" s="129"/>
      <c r="F77" s="129"/>
      <c r="G77" s="129"/>
      <c r="J77" s="129"/>
      <c r="K77" s="130"/>
    </row>
    <row r="78" spans="2:11" ht="14">
      <c r="B78" s="39"/>
      <c r="C78" s="39"/>
      <c r="D78" s="131"/>
      <c r="E78" s="132"/>
      <c r="F78" s="131"/>
      <c r="G78" s="133"/>
      <c r="J78" s="134"/>
      <c r="K78" s="130"/>
    </row>
    <row r="79" spans="2:11" ht="14">
      <c r="B79" s="135"/>
      <c r="C79" s="39"/>
      <c r="D79" s="39"/>
      <c r="E79" s="39"/>
      <c r="F79" s="39"/>
      <c r="G79" s="39"/>
      <c r="J79" s="39"/>
      <c r="K79" s="130"/>
    </row>
    <row r="80" spans="2:11" ht="14">
      <c r="B80" s="135"/>
      <c r="C80" s="39"/>
      <c r="D80" s="39"/>
      <c r="E80" s="39"/>
      <c r="F80" s="39"/>
      <c r="G80" s="39"/>
      <c r="J80" s="39"/>
      <c r="K80" s="130"/>
    </row>
    <row r="81" spans="2:10" ht="14">
      <c r="B81" s="39"/>
      <c r="C81" s="39"/>
      <c r="D81" s="110"/>
      <c r="E81" s="136"/>
      <c r="F81" s="136"/>
      <c r="G81" s="137"/>
      <c r="H81" s="138"/>
      <c r="J81" s="139"/>
    </row>
    <row r="82" spans="2:10" ht="14">
      <c r="B82" s="39"/>
      <c r="C82" s="39"/>
      <c r="D82" s="110"/>
      <c r="E82" s="136"/>
      <c r="F82" s="136"/>
      <c r="G82" s="137"/>
      <c r="H82" s="130"/>
      <c r="J82" s="139"/>
    </row>
    <row r="83" spans="2:10" ht="14">
      <c r="B83" s="39"/>
      <c r="C83" s="39"/>
      <c r="D83" s="110"/>
      <c r="E83" s="136"/>
      <c r="F83" s="136"/>
      <c r="G83" s="137"/>
      <c r="H83" s="130"/>
      <c r="J83" s="139"/>
    </row>
    <row r="84" spans="2:10" ht="14">
      <c r="B84" s="135"/>
      <c r="C84" s="39"/>
      <c r="D84" s="39"/>
      <c r="E84" s="39"/>
      <c r="F84" s="39"/>
      <c r="G84" s="137"/>
      <c r="H84" s="130"/>
      <c r="J84" s="135"/>
    </row>
    <row r="85" spans="2:10" ht="14">
      <c r="B85" s="39"/>
      <c r="C85" s="39"/>
      <c r="D85" s="110"/>
      <c r="E85" s="136"/>
      <c r="F85" s="136"/>
      <c r="G85" s="137"/>
      <c r="H85" s="138"/>
      <c r="J85" s="139"/>
    </row>
    <row r="86" spans="2:10" ht="14">
      <c r="B86" s="39"/>
      <c r="C86" s="39"/>
      <c r="D86" s="110"/>
      <c r="E86" s="136"/>
      <c r="F86" s="136"/>
      <c r="G86" s="137"/>
      <c r="H86" s="130"/>
      <c r="J86" s="139"/>
    </row>
    <row r="87" spans="2:10" ht="14">
      <c r="B87" s="39"/>
      <c r="C87" s="39"/>
      <c r="D87" s="110"/>
      <c r="E87" s="136"/>
      <c r="F87" s="136"/>
      <c r="G87" s="137"/>
      <c r="H87" s="130"/>
      <c r="J87" s="139"/>
    </row>
    <row r="88" spans="2:10" ht="14">
      <c r="B88" s="135"/>
      <c r="C88" s="39"/>
      <c r="D88" s="39"/>
      <c r="E88" s="39"/>
      <c r="F88" s="39"/>
      <c r="G88" s="137"/>
      <c r="H88" s="130"/>
      <c r="J88" s="135"/>
    </row>
    <row r="89" spans="2:10" ht="14">
      <c r="B89" s="39"/>
      <c r="C89" s="39"/>
      <c r="D89" s="110"/>
      <c r="E89" s="136"/>
      <c r="F89" s="136"/>
      <c r="G89" s="137"/>
      <c r="H89" s="138"/>
      <c r="J89" s="139"/>
    </row>
    <row r="90" spans="2:10" ht="14">
      <c r="B90" s="39"/>
      <c r="C90" s="39"/>
      <c r="D90" s="110"/>
      <c r="E90" s="136"/>
      <c r="F90" s="136"/>
      <c r="G90" s="137"/>
      <c r="H90" s="130"/>
      <c r="J90" s="139"/>
    </row>
    <row r="91" spans="2:10" ht="14">
      <c r="B91" s="39"/>
      <c r="C91" s="39"/>
      <c r="D91" s="110"/>
      <c r="E91" s="136"/>
      <c r="F91" s="136"/>
      <c r="G91" s="137"/>
      <c r="H91" s="130"/>
      <c r="J91" s="139"/>
    </row>
    <row r="92" spans="2:10" ht="14">
      <c r="B92" s="135"/>
      <c r="C92" s="39"/>
      <c r="D92" s="39"/>
      <c r="E92" s="39"/>
      <c r="F92" s="39"/>
      <c r="G92" s="137"/>
      <c r="H92" s="130"/>
      <c r="J92" s="135"/>
    </row>
    <row r="93" spans="2:10" ht="14">
      <c r="B93" s="39"/>
      <c r="C93" s="39"/>
      <c r="D93" s="110"/>
      <c r="E93" s="136"/>
      <c r="F93" s="136"/>
      <c r="G93" s="137"/>
      <c r="H93" s="138"/>
      <c r="J93" s="139"/>
    </row>
    <row r="94" spans="2:10" ht="14">
      <c r="B94" s="39"/>
      <c r="C94" s="39"/>
      <c r="D94" s="110"/>
      <c r="E94" s="136"/>
      <c r="F94" s="136"/>
      <c r="G94" s="137"/>
      <c r="H94" s="130"/>
      <c r="J94" s="139"/>
    </row>
    <row r="95" spans="2:10" ht="14">
      <c r="B95" s="39"/>
      <c r="C95" s="39"/>
      <c r="D95" s="110"/>
      <c r="E95" s="136"/>
      <c r="F95" s="136"/>
      <c r="G95" s="137"/>
      <c r="H95" s="130"/>
      <c r="J95" s="139"/>
    </row>
    <row r="96" spans="2:10" ht="14">
      <c r="B96" s="135"/>
      <c r="C96" s="39"/>
      <c r="D96" s="39"/>
      <c r="E96" s="39"/>
      <c r="F96" s="39"/>
      <c r="G96" s="137"/>
      <c r="H96" s="130"/>
      <c r="J96" s="135"/>
    </row>
    <row r="97" spans="2:10" ht="14">
      <c r="B97" s="39"/>
      <c r="C97" s="39"/>
      <c r="D97" s="110"/>
      <c r="E97" s="136"/>
      <c r="F97" s="136"/>
      <c r="G97" s="137"/>
      <c r="H97" s="138"/>
      <c r="J97" s="139"/>
    </row>
    <row r="98" spans="2:10" ht="14">
      <c r="B98" s="39"/>
      <c r="C98" s="39"/>
      <c r="D98" s="110"/>
      <c r="E98" s="136"/>
      <c r="F98" s="136"/>
      <c r="G98" s="137"/>
      <c r="H98" s="130"/>
      <c r="J98" s="139"/>
    </row>
    <row r="99" spans="2:10" ht="14">
      <c r="B99" s="39"/>
      <c r="C99" s="39"/>
      <c r="D99" s="110"/>
      <c r="E99" s="136"/>
      <c r="F99" s="136"/>
      <c r="G99" s="137"/>
      <c r="H99" s="130"/>
      <c r="J99" s="139"/>
    </row>
    <row r="100" spans="2:10" ht="14">
      <c r="B100" s="135"/>
      <c r="C100" s="39"/>
      <c r="D100" s="39"/>
      <c r="E100" s="39"/>
      <c r="F100" s="39"/>
      <c r="G100" s="137"/>
      <c r="H100" s="130"/>
      <c r="J100" s="135"/>
    </row>
    <row r="101" spans="2:10" ht="14">
      <c r="B101" s="39"/>
      <c r="C101" s="39"/>
      <c r="D101" s="110"/>
      <c r="E101" s="136"/>
      <c r="F101" s="136"/>
      <c r="G101" s="137"/>
      <c r="H101" s="138"/>
      <c r="J101" s="139"/>
    </row>
    <row r="102" spans="2:10" ht="14">
      <c r="B102" s="39"/>
      <c r="C102" s="39"/>
      <c r="D102" s="110"/>
      <c r="E102" s="136"/>
      <c r="F102" s="136"/>
      <c r="G102" s="137"/>
      <c r="H102" s="130"/>
      <c r="J102" s="139"/>
    </row>
    <row r="103" spans="2:10" ht="14">
      <c r="B103" s="39"/>
      <c r="C103" s="39"/>
      <c r="D103" s="110"/>
      <c r="E103" s="136"/>
      <c r="F103" s="136"/>
      <c r="G103" s="137"/>
      <c r="H103" s="130"/>
      <c r="J103" s="139"/>
    </row>
    <row r="104" spans="2:10" ht="14">
      <c r="B104" s="135"/>
      <c r="C104" s="39"/>
      <c r="D104" s="39"/>
      <c r="E104" s="39"/>
      <c r="F104" s="39"/>
      <c r="G104" s="137"/>
      <c r="H104" s="130"/>
      <c r="J104" s="135"/>
    </row>
    <row r="105" spans="2:10" ht="14">
      <c r="B105" s="39"/>
      <c r="C105" s="39"/>
      <c r="D105" s="110"/>
      <c r="E105" s="136"/>
      <c r="F105" s="136"/>
      <c r="G105" s="137"/>
      <c r="H105" s="138"/>
      <c r="J105" s="139"/>
    </row>
    <row r="106" spans="2:10" ht="14">
      <c r="B106" s="39"/>
      <c r="C106" s="39"/>
      <c r="D106" s="110"/>
      <c r="E106" s="136"/>
      <c r="F106" s="136"/>
      <c r="G106" s="137"/>
      <c r="H106" s="130"/>
      <c r="J106" s="139"/>
    </row>
    <row r="107" spans="2:10" ht="14">
      <c r="B107" s="39"/>
      <c r="C107" s="39"/>
      <c r="D107" s="110"/>
      <c r="E107" s="136"/>
      <c r="F107" s="136"/>
      <c r="G107" s="137"/>
      <c r="H107" s="130"/>
      <c r="J107" s="139"/>
    </row>
    <row r="108" spans="2:10" ht="14">
      <c r="B108" s="39"/>
      <c r="C108" s="39"/>
      <c r="D108" s="39"/>
      <c r="E108" s="39"/>
      <c r="F108" s="39"/>
      <c r="G108" s="137"/>
      <c r="H108" s="130"/>
      <c r="J108" s="135"/>
    </row>
    <row r="109" spans="2:10" ht="14">
      <c r="B109" s="135"/>
      <c r="C109" s="39"/>
      <c r="D109" s="39"/>
      <c r="E109" s="39"/>
      <c r="F109" s="39"/>
      <c r="G109" s="137"/>
      <c r="H109" s="130"/>
      <c r="J109" s="135"/>
    </row>
    <row r="110" spans="2:10" ht="14">
      <c r="B110" s="135"/>
      <c r="C110" s="39"/>
      <c r="D110" s="39"/>
      <c r="E110" s="39"/>
      <c r="F110" s="39"/>
      <c r="G110" s="137"/>
      <c r="H110" s="130"/>
      <c r="J110" s="135"/>
    </row>
    <row r="111" spans="2:10" ht="14">
      <c r="B111" s="39"/>
      <c r="C111" s="39"/>
      <c r="D111" s="110"/>
      <c r="E111" s="136"/>
      <c r="F111" s="136"/>
      <c r="G111" s="137"/>
      <c r="H111" s="138"/>
      <c r="J111" s="139"/>
    </row>
    <row r="112" spans="2:10" ht="14">
      <c r="B112" s="39"/>
      <c r="C112" s="39"/>
      <c r="D112" s="110"/>
      <c r="E112" s="136"/>
      <c r="F112" s="136"/>
      <c r="G112" s="137"/>
      <c r="H112" s="130"/>
      <c r="J112" s="139"/>
    </row>
    <row r="113" spans="2:10" ht="14">
      <c r="B113" s="39"/>
      <c r="C113" s="39"/>
      <c r="D113" s="110"/>
      <c r="E113" s="136"/>
      <c r="F113" s="136"/>
      <c r="G113" s="137"/>
      <c r="H113" s="130"/>
      <c r="J113" s="139"/>
    </row>
    <row r="114" spans="2:10" ht="14">
      <c r="B114" s="39"/>
      <c r="C114" s="39"/>
      <c r="D114" s="110"/>
      <c r="E114" s="136"/>
      <c r="F114" s="136"/>
      <c r="G114" s="137"/>
      <c r="H114" s="130"/>
      <c r="J114" s="139"/>
    </row>
    <row r="115" spans="2:10" ht="14">
      <c r="B115" s="39"/>
      <c r="C115" s="39"/>
      <c r="D115" s="110"/>
      <c r="E115" s="136"/>
      <c r="F115" s="136"/>
      <c r="G115" s="137"/>
      <c r="H115" s="130"/>
      <c r="J115" s="139"/>
    </row>
    <row r="116" spans="2:10" ht="14">
      <c r="B116" s="135"/>
      <c r="C116" s="39"/>
      <c r="D116" s="140"/>
      <c r="E116" s="39"/>
      <c r="F116" s="39"/>
      <c r="G116" s="137"/>
      <c r="H116" s="130"/>
      <c r="J116" s="135"/>
    </row>
    <row r="117" spans="2:10" ht="14">
      <c r="B117" s="39"/>
      <c r="C117" s="39"/>
      <c r="D117" s="110"/>
      <c r="E117" s="136"/>
      <c r="F117" s="136"/>
      <c r="G117" s="137"/>
      <c r="H117" s="138"/>
      <c r="J117" s="139"/>
    </row>
    <row r="118" spans="2:10" ht="14">
      <c r="B118" s="39"/>
      <c r="C118" s="39"/>
      <c r="D118" s="110"/>
      <c r="E118" s="136"/>
      <c r="F118" s="136"/>
      <c r="G118" s="137"/>
      <c r="H118" s="130"/>
      <c r="J118" s="139"/>
    </row>
    <row r="119" spans="2:10" ht="14">
      <c r="B119" s="39"/>
      <c r="C119" s="39"/>
      <c r="D119" s="110"/>
      <c r="E119" s="136"/>
      <c r="F119" s="136"/>
      <c r="G119" s="137"/>
      <c r="H119" s="130"/>
      <c r="J119" s="139"/>
    </row>
    <row r="120" spans="2:10" ht="14">
      <c r="B120" s="39"/>
      <c r="C120" s="39"/>
      <c r="D120" s="110"/>
      <c r="E120" s="136"/>
      <c r="F120" s="136"/>
      <c r="G120" s="137"/>
      <c r="H120" s="130"/>
      <c r="J120" s="139"/>
    </row>
    <row r="121" spans="2:10" ht="14">
      <c r="B121" s="39"/>
      <c r="C121" s="39"/>
      <c r="D121" s="110"/>
      <c r="E121" s="136"/>
      <c r="F121" s="136"/>
      <c r="G121" s="137"/>
      <c r="H121" s="130"/>
      <c r="J121" s="139"/>
    </row>
    <row r="122" spans="2:10" ht="14">
      <c r="B122" s="39"/>
      <c r="C122" s="141"/>
      <c r="D122" s="110"/>
      <c r="E122" s="136"/>
      <c r="F122" s="136"/>
      <c r="G122" s="137"/>
      <c r="H122" s="130"/>
      <c r="J122" s="139"/>
    </row>
    <row r="123" spans="2:10" ht="14">
      <c r="B123" s="39"/>
      <c r="C123" s="39"/>
      <c r="D123" s="110"/>
      <c r="E123" s="136"/>
      <c r="F123" s="136"/>
      <c r="G123" s="137"/>
      <c r="H123" s="130"/>
      <c r="J123" s="139"/>
    </row>
    <row r="124" spans="2:10" ht="14">
      <c r="B124" s="39"/>
      <c r="C124" s="39"/>
      <c r="D124" s="110"/>
      <c r="E124" s="136"/>
      <c r="F124" s="136"/>
      <c r="G124" s="137"/>
      <c r="H124" s="130"/>
      <c r="J124" s="139"/>
    </row>
    <row r="125" spans="2:10" ht="14">
      <c r="B125" s="39"/>
      <c r="C125" s="39"/>
      <c r="D125" s="110"/>
      <c r="E125" s="136"/>
      <c r="F125" s="136"/>
      <c r="G125" s="137"/>
      <c r="H125" s="130"/>
      <c r="J125" s="139"/>
    </row>
    <row r="126" spans="2:10" ht="14">
      <c r="B126" s="39"/>
      <c r="C126" s="39"/>
      <c r="D126" s="110"/>
      <c r="E126" s="136"/>
      <c r="F126" s="136"/>
      <c r="G126" s="137"/>
      <c r="H126" s="130"/>
      <c r="J126" s="139"/>
    </row>
    <row r="127" spans="2:10" ht="14">
      <c r="B127" s="39"/>
      <c r="C127" s="39"/>
      <c r="D127" s="110"/>
      <c r="E127" s="136"/>
      <c r="F127" s="136"/>
      <c r="G127" s="137"/>
      <c r="H127" s="130"/>
      <c r="J127" s="139"/>
    </row>
    <row r="128" spans="2:10" ht="14">
      <c r="B128" s="39"/>
      <c r="C128" s="39"/>
      <c r="D128" s="110"/>
      <c r="E128" s="136"/>
      <c r="F128" s="136"/>
      <c r="G128" s="137"/>
      <c r="H128" s="130"/>
      <c r="J128" s="139"/>
    </row>
    <row r="129" spans="2:10" ht="14">
      <c r="B129" s="39"/>
      <c r="C129" s="39"/>
      <c r="D129" s="110"/>
      <c r="E129" s="136"/>
      <c r="F129" s="136"/>
      <c r="G129" s="137"/>
      <c r="H129" s="130"/>
      <c r="J129" s="139"/>
    </row>
    <row r="130" spans="2:10" ht="14">
      <c r="B130" s="39"/>
      <c r="C130" s="39"/>
      <c r="D130" s="110"/>
      <c r="E130" s="136"/>
      <c r="F130" s="136"/>
      <c r="G130" s="137"/>
      <c r="H130" s="130"/>
      <c r="J130" s="139"/>
    </row>
    <row r="131" spans="2:10" ht="14">
      <c r="B131" s="39"/>
      <c r="C131" s="39"/>
      <c r="D131" s="110"/>
      <c r="E131" s="136"/>
      <c r="F131" s="136"/>
      <c r="G131" s="137"/>
      <c r="H131" s="130"/>
      <c r="J131" s="139"/>
    </row>
    <row r="132" spans="2:10" ht="14">
      <c r="B132" s="39"/>
      <c r="C132" s="39"/>
      <c r="D132" s="110"/>
      <c r="E132" s="136"/>
      <c r="F132" s="136"/>
      <c r="G132" s="137"/>
      <c r="H132" s="130"/>
      <c r="J132" s="139"/>
    </row>
    <row r="133" spans="2:10" ht="14">
      <c r="B133" s="39"/>
      <c r="C133" s="39"/>
      <c r="D133" s="110"/>
      <c r="E133" s="136"/>
      <c r="F133" s="136"/>
      <c r="G133" s="137"/>
      <c r="H133" s="130"/>
      <c r="J133" s="139"/>
    </row>
    <row r="134" spans="2:10" ht="14">
      <c r="B134" s="39"/>
      <c r="C134" s="39"/>
      <c r="D134" s="110"/>
      <c r="E134" s="136"/>
      <c r="F134" s="136"/>
      <c r="G134" s="137"/>
      <c r="H134" s="130"/>
      <c r="J134" s="139"/>
    </row>
    <row r="135" spans="2:10" ht="14">
      <c r="B135" s="39"/>
      <c r="C135" s="39"/>
      <c r="D135" s="110"/>
      <c r="E135" s="136"/>
      <c r="F135" s="136"/>
      <c r="G135" s="137"/>
      <c r="H135" s="130"/>
      <c r="J135" s="139"/>
    </row>
    <row r="136" spans="2:10" ht="14">
      <c r="B136" s="39"/>
      <c r="C136" s="39"/>
      <c r="D136" s="110"/>
      <c r="E136" s="136"/>
      <c r="F136" s="136"/>
      <c r="G136" s="137"/>
      <c r="H136" s="130"/>
      <c r="J136" s="139"/>
    </row>
    <row r="137" spans="2:10" ht="14">
      <c r="B137" s="135"/>
      <c r="C137" s="39"/>
      <c r="D137" s="39"/>
      <c r="E137" s="39"/>
      <c r="F137" s="39"/>
      <c r="G137" s="137"/>
      <c r="H137" s="130"/>
      <c r="J137" s="135"/>
    </row>
    <row r="138" spans="2:10" ht="14">
      <c r="B138" s="39"/>
      <c r="C138" s="39"/>
      <c r="D138" s="110"/>
      <c r="E138" s="136"/>
      <c r="F138" s="136"/>
      <c r="G138" s="137"/>
      <c r="H138" s="138"/>
      <c r="J138" s="139"/>
    </row>
    <row r="139" spans="2:10" ht="14">
      <c r="B139" s="39"/>
      <c r="C139" s="39"/>
      <c r="D139" s="110"/>
      <c r="E139" s="136"/>
      <c r="F139" s="136"/>
      <c r="G139" s="137"/>
      <c r="H139" s="130"/>
      <c r="J139" s="139"/>
    </row>
    <row r="140" spans="2:10" ht="14">
      <c r="B140" s="39"/>
      <c r="C140" s="39"/>
      <c r="D140" s="110"/>
      <c r="E140" s="136"/>
      <c r="F140" s="136"/>
      <c r="G140" s="137"/>
      <c r="H140" s="130"/>
      <c r="J140" s="139"/>
    </row>
    <row r="141" spans="2:10" ht="14">
      <c r="B141" s="39"/>
      <c r="C141" s="39"/>
      <c r="D141" s="110"/>
      <c r="E141" s="136"/>
      <c r="F141" s="136"/>
      <c r="G141" s="137"/>
      <c r="H141" s="130"/>
      <c r="J141" s="139"/>
    </row>
    <row r="142" spans="2:10" ht="14">
      <c r="B142" s="39"/>
      <c r="C142" s="39"/>
      <c r="D142" s="110"/>
      <c r="E142" s="136"/>
      <c r="F142" s="136"/>
      <c r="G142" s="137"/>
      <c r="H142" s="130"/>
      <c r="J142" s="139"/>
    </row>
    <row r="143" spans="2:10" ht="14">
      <c r="B143" s="39"/>
      <c r="C143" s="39"/>
      <c r="D143" s="110"/>
      <c r="E143" s="136"/>
      <c r="F143" s="136"/>
      <c r="G143" s="137"/>
      <c r="H143" s="130"/>
      <c r="J143" s="139"/>
    </row>
    <row r="144" spans="2:10" ht="14">
      <c r="B144" s="39"/>
      <c r="C144" s="39"/>
      <c r="D144" s="110"/>
      <c r="E144" s="136"/>
      <c r="F144" s="136"/>
      <c r="G144" s="137"/>
      <c r="H144" s="130"/>
      <c r="J144" s="139"/>
    </row>
    <row r="145" spans="2:10" ht="14">
      <c r="B145" s="39"/>
      <c r="C145" s="39"/>
      <c r="D145" s="110"/>
      <c r="E145" s="136"/>
      <c r="F145" s="136"/>
      <c r="G145" s="137"/>
      <c r="H145" s="130"/>
      <c r="J145" s="139"/>
    </row>
    <row r="146" spans="2:10" ht="14">
      <c r="B146" s="39"/>
      <c r="C146" s="39"/>
      <c r="D146" s="110"/>
      <c r="E146" s="136"/>
      <c r="F146" s="136"/>
      <c r="G146" s="137"/>
      <c r="H146" s="130"/>
      <c r="J146" s="139"/>
    </row>
    <row r="147" spans="2:10" ht="14">
      <c r="B147" s="39"/>
      <c r="C147" s="39"/>
      <c r="D147" s="110"/>
      <c r="E147" s="136"/>
      <c r="F147" s="136"/>
      <c r="G147" s="137"/>
      <c r="H147" s="130"/>
      <c r="J147" s="139"/>
    </row>
    <row r="148" spans="2:10" ht="14">
      <c r="B148" s="39"/>
      <c r="C148" s="39"/>
      <c r="D148" s="110"/>
      <c r="E148" s="136"/>
      <c r="F148" s="136"/>
      <c r="G148" s="137"/>
      <c r="H148" s="130"/>
      <c r="J148" s="139"/>
    </row>
    <row r="149" spans="2:10" ht="14">
      <c r="B149" s="39"/>
      <c r="C149" s="39"/>
      <c r="D149" s="110"/>
      <c r="E149" s="136"/>
      <c r="F149" s="136"/>
      <c r="G149" s="137"/>
      <c r="H149" s="130"/>
      <c r="J149" s="139"/>
    </row>
    <row r="150" spans="2:10" ht="14">
      <c r="B150" s="39"/>
      <c r="C150" s="39"/>
      <c r="D150" s="110"/>
      <c r="E150" s="136"/>
      <c r="F150" s="136"/>
      <c r="G150" s="137"/>
      <c r="H150" s="130"/>
      <c r="J150" s="139"/>
    </row>
    <row r="151" spans="2:10" ht="14">
      <c r="B151" s="39"/>
      <c r="C151" s="39"/>
      <c r="D151" s="110"/>
      <c r="E151" s="136"/>
      <c r="F151" s="136"/>
      <c r="G151" s="137"/>
      <c r="H151" s="130"/>
      <c r="J151" s="139"/>
    </row>
    <row r="152" spans="2:10" ht="14">
      <c r="B152" s="39"/>
      <c r="C152" s="39"/>
      <c r="D152" s="110"/>
      <c r="E152" s="136"/>
      <c r="F152" s="136"/>
      <c r="G152" s="137"/>
      <c r="H152" s="130"/>
      <c r="J152" s="139"/>
    </row>
    <row r="153" spans="2:10" ht="14">
      <c r="B153" s="39"/>
      <c r="C153" s="39"/>
      <c r="D153" s="110"/>
      <c r="E153" s="136"/>
      <c r="F153" s="136"/>
      <c r="G153" s="137"/>
      <c r="H153" s="130"/>
      <c r="J153" s="139"/>
    </row>
    <row r="154" spans="2:10" ht="14">
      <c r="B154" s="39"/>
      <c r="C154" s="39"/>
      <c r="D154" s="110"/>
      <c r="E154" s="136"/>
      <c r="F154" s="136"/>
      <c r="G154" s="137"/>
      <c r="H154" s="130"/>
      <c r="J154" s="139"/>
    </row>
    <row r="155" spans="2:10" ht="14">
      <c r="B155" s="39"/>
      <c r="C155" s="39"/>
      <c r="D155" s="110"/>
      <c r="E155" s="136"/>
      <c r="F155" s="136"/>
      <c r="G155" s="137"/>
      <c r="H155" s="130"/>
      <c r="J155" s="139"/>
    </row>
    <row r="156" spans="2:10" ht="14">
      <c r="B156" s="39"/>
      <c r="C156" s="39"/>
      <c r="D156" s="110"/>
      <c r="E156" s="136"/>
      <c r="F156" s="136"/>
      <c r="G156" s="137"/>
      <c r="H156" s="130"/>
      <c r="J156" s="139"/>
    </row>
    <row r="157" spans="2:10" ht="14">
      <c r="B157" s="39"/>
      <c r="C157" s="39"/>
      <c r="D157" s="110"/>
      <c r="E157" s="136"/>
      <c r="F157" s="136"/>
      <c r="G157" s="137"/>
      <c r="H157" s="130"/>
      <c r="J157" s="139"/>
    </row>
    <row r="158" spans="2:10" ht="14">
      <c r="B158" s="135"/>
      <c r="C158" s="39"/>
      <c r="D158" s="39"/>
      <c r="E158" s="39"/>
      <c r="F158" s="39"/>
      <c r="G158" s="137"/>
      <c r="H158" s="130"/>
      <c r="J158" s="135"/>
    </row>
    <row r="159" spans="2:10" ht="14">
      <c r="B159" s="39"/>
      <c r="C159" s="39"/>
      <c r="D159" s="110"/>
      <c r="E159" s="136"/>
      <c r="F159" s="136"/>
      <c r="G159" s="137"/>
      <c r="H159" s="138"/>
      <c r="J159" s="139"/>
    </row>
    <row r="160" spans="2:10" ht="14">
      <c r="B160" s="39"/>
      <c r="C160" s="39"/>
      <c r="D160" s="110"/>
      <c r="E160" s="136"/>
      <c r="F160" s="136"/>
      <c r="G160" s="137"/>
      <c r="H160" s="130"/>
      <c r="J160" s="139"/>
    </row>
    <row r="161" spans="2:11" ht="14">
      <c r="B161" s="39"/>
      <c r="C161" s="39"/>
      <c r="D161" s="110"/>
      <c r="E161" s="136"/>
      <c r="F161" s="136"/>
      <c r="G161" s="137"/>
      <c r="H161" s="130"/>
      <c r="J161" s="139"/>
    </row>
    <row r="162" spans="2:11" ht="14">
      <c r="B162" s="39"/>
      <c r="C162" s="39"/>
      <c r="D162" s="110"/>
      <c r="E162" s="136"/>
      <c r="F162" s="136"/>
      <c r="G162" s="137"/>
      <c r="H162" s="130"/>
      <c r="J162" s="139"/>
    </row>
    <row r="163" spans="2:11" ht="14">
      <c r="B163" s="39"/>
      <c r="C163" s="39"/>
      <c r="D163" s="110"/>
      <c r="E163" s="136"/>
      <c r="F163" s="136"/>
      <c r="G163" s="137"/>
      <c r="H163" s="130"/>
      <c r="J163" s="139"/>
    </row>
    <row r="164" spans="2:11" ht="14">
      <c r="B164" s="39"/>
      <c r="C164" s="39"/>
      <c r="D164" s="110"/>
      <c r="E164" s="136"/>
      <c r="F164" s="136"/>
      <c r="G164" s="137"/>
      <c r="H164" s="130"/>
      <c r="J164" s="139"/>
    </row>
    <row r="165" spans="2:11" ht="14">
      <c r="B165" s="39"/>
      <c r="C165" s="39"/>
      <c r="D165" s="110"/>
      <c r="E165" s="136"/>
      <c r="F165" s="136"/>
      <c r="G165" s="137"/>
      <c r="H165" s="130"/>
      <c r="J165" s="139"/>
    </row>
    <row r="166" spans="2:11" ht="14">
      <c r="B166" s="39"/>
      <c r="C166" s="39"/>
      <c r="D166" s="110"/>
      <c r="E166" s="136"/>
      <c r="F166" s="136"/>
      <c r="G166" s="137"/>
      <c r="H166" s="130"/>
      <c r="J166" s="139"/>
    </row>
    <row r="167" spans="2:11" ht="14">
      <c r="B167" s="39"/>
      <c r="C167" s="39"/>
      <c r="D167" s="110"/>
      <c r="E167" s="136"/>
      <c r="F167" s="136"/>
      <c r="G167" s="137"/>
      <c r="H167" s="130"/>
      <c r="J167" s="139"/>
    </row>
    <row r="168" spans="2:11" ht="14">
      <c r="B168" s="39"/>
      <c r="C168" s="39"/>
      <c r="D168" s="110"/>
      <c r="E168" s="136"/>
      <c r="F168" s="136"/>
      <c r="G168" s="137"/>
      <c r="H168" s="130"/>
      <c r="J168" s="139"/>
    </row>
    <row r="169" spans="2:11" ht="14">
      <c r="B169" s="135"/>
      <c r="C169" s="39"/>
      <c r="D169" s="39"/>
      <c r="E169" s="39"/>
      <c r="F169" s="39"/>
      <c r="G169" s="137"/>
      <c r="H169" s="130"/>
      <c r="J169" s="135"/>
    </row>
    <row r="170" spans="2:11" ht="14">
      <c r="B170" s="142"/>
      <c r="C170" s="39"/>
      <c r="D170" s="110"/>
      <c r="E170" s="136"/>
      <c r="F170" s="136"/>
      <c r="G170" s="137"/>
      <c r="H170" s="138"/>
      <c r="J170" s="139"/>
    </row>
    <row r="171" spans="2:11" ht="14">
      <c r="B171" s="39"/>
      <c r="C171" s="39"/>
      <c r="D171" s="110"/>
      <c r="E171" s="136"/>
      <c r="F171" s="136"/>
      <c r="G171" s="137"/>
      <c r="H171" s="130"/>
      <c r="J171" s="139"/>
    </row>
    <row r="172" spans="2:11" ht="14">
      <c r="B172" s="39"/>
      <c r="C172" s="39"/>
      <c r="D172" s="110"/>
      <c r="E172" s="136"/>
      <c r="F172" s="136"/>
      <c r="G172" s="137"/>
      <c r="H172" s="130"/>
      <c r="J172" s="139"/>
    </row>
    <row r="176" spans="2:11" ht="14">
      <c r="B176" s="30" t="s">
        <v>327</v>
      </c>
      <c r="D176" s="143">
        <v>2022</v>
      </c>
      <c r="E176" s="143">
        <v>2023</v>
      </c>
      <c r="F176" s="143">
        <v>2024</v>
      </c>
      <c r="G176" s="143"/>
      <c r="H176" s="143"/>
      <c r="I176" s="143"/>
      <c r="J176" s="143"/>
      <c r="K176" s="143"/>
    </row>
    <row r="177" spans="2:11" ht="14">
      <c r="B177" s="9" t="s">
        <v>328</v>
      </c>
      <c r="C177" s="8" t="s">
        <v>21</v>
      </c>
      <c r="D177" s="144"/>
      <c r="E177" s="144"/>
      <c r="F177" s="144"/>
      <c r="G177" s="144"/>
      <c r="H177" s="144"/>
      <c r="I177" s="144"/>
      <c r="J177" s="144"/>
      <c r="K177" s="144"/>
    </row>
    <row r="178" spans="2:11" ht="14">
      <c r="B178" s="9"/>
      <c r="C178" s="8"/>
      <c r="D178" s="144"/>
      <c r="E178" s="144"/>
      <c r="F178" s="144"/>
      <c r="G178" s="144"/>
      <c r="H178" s="144"/>
      <c r="I178" s="144"/>
      <c r="J178" s="144"/>
      <c r="K178" s="144"/>
    </row>
  </sheetData>
  <mergeCells count="3">
    <mergeCell ref="B6:Q6"/>
    <mergeCell ref="R6:W6"/>
    <mergeCell ref="D37:E37"/>
  </mergeCells>
  <conditionalFormatting sqref="B39:K43">
    <cfRule type="expression" dxfId="659" priority="2">
      <formula>IF($AA$4=1,1,0)</formula>
    </cfRule>
  </conditionalFormatting>
  <conditionalFormatting sqref="D47">
    <cfRule type="expression" dxfId="658" priority="3">
      <formula>IF($AA$4=1,1,0)</formula>
    </cfRule>
  </conditionalFormatting>
  <conditionalFormatting sqref="L10:L33 P10:P33 T10:T33 X10:X33 AB10:AB33 AF10:AF33">
    <cfRule type="expression" dxfId="657" priority="4">
      <formula>IF(L$9="",1,0)</formula>
    </cfRule>
  </conditionalFormatting>
  <conditionalFormatting sqref="M10:O33 Q10:S33 U10:W33 Y10:AA33 AC10:AE33 AG10:AH33 AI32:AI33">
    <cfRule type="expression" dxfId="656" priority="5">
      <formula>IF(M$9="",1,0)</formula>
    </cfRule>
  </conditionalFormatting>
  <conditionalFormatting sqref="AI10:AI11 AI13 AI15:AI18 AI20:AI26 AI28:AI31">
    <cfRule type="expression" dxfId="655" priority="6">
      <formula>IF($AI$9="",1,0)</formula>
    </cfRule>
  </conditionalFormatting>
  <conditionalFormatting sqref="AI12 AI14 AI19 AI27">
    <cfRule type="expression" dxfId="654" priority="7">
      <formula>IF($AI$9="",1,0)</formula>
    </cfRule>
  </conditionalFormatting>
  <conditionalFormatting sqref="D39:K39">
    <cfRule type="expression" dxfId="653" priority="8">
      <formula>LEN(TRIM(D39))=0</formula>
    </cfRule>
  </conditionalFormatting>
  <conditionalFormatting sqref="D41:K41">
    <cfRule type="expression" dxfId="652" priority="9">
      <formula>IF(D$39&lt;&gt;"",1,0)</formula>
    </cfRule>
  </conditionalFormatting>
  <conditionalFormatting sqref="D43:K43">
    <cfRule type="expression" dxfId="651" priority="10">
      <formula>IF(D$39&lt;&gt;"",1,0)</formula>
    </cfRule>
  </conditionalFormatting>
  <conditionalFormatting sqref="D45 D48:D71">
    <cfRule type="expression" dxfId="650" priority="11">
      <formula>IF($B$45&lt;&gt;"",1,0)</formula>
    </cfRule>
  </conditionalFormatting>
  <conditionalFormatting sqref="H81 H85 H89 H93 H97 H101 H105 H111 H117 H138 H159 H170">
    <cfRule type="containsText" dxfId="649" priority="12" operator="containsText" text="ok">
      <formula>NOT(ISERROR(SEARCH("ok",H81)))</formula>
    </cfRule>
  </conditionalFormatting>
  <conditionalFormatting sqref="D177:K178">
    <cfRule type="expression" dxfId="648" priority="13">
      <formula>IF(D$176&lt;&gt;"",1,0)</formula>
    </cfRule>
  </conditionalFormatting>
  <conditionalFormatting sqref="D78:F78 D81:F172 G78">
    <cfRule type="expression" dxfId="647" priority="14">
      <formula>IF($B$75="",1,0)</formula>
    </cfRule>
  </conditionalFormatting>
  <dataValidations count="3">
    <dataValidation type="decimal" operator="greaterThanOrEqual" allowBlank="1" showInputMessage="1" showErrorMessage="1" sqref="AJ10:AJ11 AJ13 AJ15:AJ18 AJ20:AJ26 AJ28:AJ31 D32:AI32 E41:K43 D48:D71 D81:F172" xr:uid="{00000000-0002-0000-0300-000000000000}">
      <formula1>0</formula1>
      <formula2>0</formula2>
    </dataValidation>
    <dataValidation type="whole" operator="greaterThanOrEqual" allowBlank="1" showInputMessage="1" showErrorMessage="1" error="Devi immettere l'anno di inizio degli ammortamenti successivo all'inizio investimento" sqref="D45" xr:uid="{00000000-0002-0000-0300-000001000000}">
      <formula1>XET31</formula1>
      <formula2>0</formula2>
    </dataValidation>
    <dataValidation type="list" allowBlank="1" showInputMessage="1" showErrorMessage="1" sqref="D37 D40:D43" xr:uid="{00000000-0002-0000-0300-000002000000}">
      <formula1>ammorta</formula1>
      <formula2>0</formula2>
    </dataValidation>
  </dataValidations>
  <pageMargins left="0.7" right="0.7" top="0.75" bottom="0.75" header="0.51180555555555496" footer="0.51180555555555496"/>
  <pageSetup paperSize="9" firstPageNumber="0" orientation="landscape"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V122"/>
  <sheetViews>
    <sheetView showGridLines="0" topLeftCell="A138" zoomScale="85" zoomScaleNormal="85" workbookViewId="0">
      <selection activeCell="F15" sqref="F15:G15"/>
    </sheetView>
  </sheetViews>
  <sheetFormatPr baseColWidth="10" defaultColWidth="8.83203125" defaultRowHeight="13"/>
  <cols>
    <col min="1" max="1" width="2.6640625" customWidth="1"/>
    <col min="2" max="2" width="41.33203125" customWidth="1"/>
    <col min="3" max="3" width="5.6640625" customWidth="1"/>
    <col min="4" max="13" width="14.6640625" customWidth="1"/>
    <col min="14" max="14" width="5.6640625" customWidth="1"/>
    <col min="15" max="22" width="14.6640625" customWidth="1"/>
    <col min="23" max="1025" width="8.83203125" customWidth="1"/>
  </cols>
  <sheetData>
    <row r="1" spans="1:19" ht="72" customHeight="1">
      <c r="C1" s="1" t="s">
        <v>329</v>
      </c>
    </row>
    <row r="2" spans="1:19" ht="46" customHeight="1"/>
    <row r="3" spans="1:19" ht="38" customHeight="1"/>
    <row r="5" spans="1:19" ht="24">
      <c r="A5" s="4"/>
      <c r="B5" s="851" t="s">
        <v>330</v>
      </c>
      <c r="C5" s="851"/>
      <c r="D5" s="851"/>
      <c r="E5" s="851"/>
      <c r="F5" s="851"/>
      <c r="G5" s="851"/>
      <c r="H5" s="851"/>
      <c r="I5" s="851"/>
      <c r="J5" s="851"/>
      <c r="K5" s="851"/>
      <c r="L5" s="851"/>
      <c r="M5" s="4"/>
      <c r="N5" s="4"/>
      <c r="O5" s="4"/>
      <c r="P5" s="4"/>
      <c r="Q5" s="4"/>
      <c r="R5" s="4"/>
      <c r="S5" s="4"/>
    </row>
    <row r="6" spans="1:19">
      <c r="A6" s="4"/>
      <c r="B6" s="4"/>
      <c r="C6" s="4"/>
      <c r="D6" s="4"/>
      <c r="E6" s="4"/>
      <c r="F6" s="4"/>
      <c r="G6" s="4"/>
      <c r="H6" s="4"/>
      <c r="I6" s="4"/>
      <c r="J6" s="4"/>
      <c r="K6" s="4"/>
      <c r="L6" s="4"/>
      <c r="M6" s="4"/>
      <c r="N6" s="4"/>
      <c r="O6" s="4"/>
      <c r="P6" s="4"/>
      <c r="Q6" s="4"/>
      <c r="R6" s="4"/>
      <c r="S6" s="4"/>
    </row>
    <row r="7" spans="1:19" ht="19">
      <c r="A7" s="4"/>
      <c r="B7" s="145" t="s">
        <v>331</v>
      </c>
      <c r="C7" s="8" t="s">
        <v>5</v>
      </c>
      <c r="D7" s="146">
        <v>2022</v>
      </c>
      <c r="E7" s="146">
        <v>2023</v>
      </c>
      <c r="F7" s="146">
        <v>2024</v>
      </c>
      <c r="G7" s="146"/>
      <c r="H7" s="146"/>
      <c r="I7" s="146"/>
      <c r="J7" s="146"/>
      <c r="K7" s="146"/>
      <c r="L7" s="4"/>
      <c r="M7" s="4"/>
      <c r="N7" s="4"/>
      <c r="O7" s="4"/>
      <c r="P7" s="4"/>
      <c r="Q7" s="4"/>
      <c r="R7" s="4"/>
      <c r="S7" s="4"/>
    </row>
    <row r="8" spans="1:19" ht="14">
      <c r="A8" s="4"/>
      <c r="B8" s="22" t="s">
        <v>332</v>
      </c>
      <c r="C8" s="8" t="s">
        <v>21</v>
      </c>
      <c r="D8" s="23">
        <v>0</v>
      </c>
      <c r="E8" s="23">
        <v>0</v>
      </c>
      <c r="F8" s="23">
        <v>0</v>
      </c>
      <c r="G8" s="23">
        <v>0</v>
      </c>
      <c r="H8" s="23">
        <v>0</v>
      </c>
      <c r="I8" s="23">
        <v>0</v>
      </c>
      <c r="J8" s="23">
        <v>0</v>
      </c>
      <c r="K8" s="23">
        <v>0</v>
      </c>
      <c r="L8" s="4"/>
      <c r="M8" s="4"/>
      <c r="N8" s="4"/>
      <c r="O8" s="4"/>
      <c r="P8" s="4"/>
      <c r="Q8" s="4"/>
      <c r="R8" s="4"/>
      <c r="S8" s="4"/>
    </row>
    <row r="9" spans="1:19" ht="14">
      <c r="A9" s="4"/>
      <c r="B9" s="22" t="s">
        <v>333</v>
      </c>
      <c r="C9" s="8" t="s">
        <v>21</v>
      </c>
      <c r="D9" s="23">
        <v>0</v>
      </c>
      <c r="E9" s="23">
        <v>0</v>
      </c>
      <c r="F9" s="23">
        <v>0</v>
      </c>
      <c r="G9" s="23">
        <v>0</v>
      </c>
      <c r="H9" s="23">
        <v>0</v>
      </c>
      <c r="I9" s="23">
        <v>0</v>
      </c>
      <c r="J9" s="23">
        <v>0</v>
      </c>
      <c r="K9" s="23">
        <v>0</v>
      </c>
      <c r="L9" s="4"/>
      <c r="M9" s="4"/>
      <c r="N9" s="4"/>
      <c r="O9" s="4"/>
      <c r="P9" s="4"/>
      <c r="Q9" s="4"/>
      <c r="R9" s="4"/>
      <c r="S9" s="4"/>
    </row>
    <row r="10" spans="1:19" ht="14">
      <c r="A10" s="4"/>
      <c r="B10" s="22" t="s">
        <v>334</v>
      </c>
      <c r="C10" s="8" t="s">
        <v>21</v>
      </c>
      <c r="D10" s="23">
        <v>0</v>
      </c>
      <c r="E10" s="23">
        <v>0</v>
      </c>
      <c r="F10" s="23">
        <v>0</v>
      </c>
      <c r="G10" s="23">
        <v>0</v>
      </c>
      <c r="H10" s="23">
        <v>0</v>
      </c>
      <c r="I10" s="23">
        <v>0</v>
      </c>
      <c r="J10" s="23">
        <v>0</v>
      </c>
      <c r="K10" s="23">
        <v>0</v>
      </c>
      <c r="L10" s="4"/>
      <c r="M10" s="4"/>
      <c r="N10" s="4"/>
      <c r="O10" s="4"/>
      <c r="P10" s="4"/>
      <c r="Q10" s="4"/>
      <c r="R10" s="4"/>
      <c r="S10" s="4"/>
    </row>
    <row r="11" spans="1:19" ht="14">
      <c r="A11" s="4"/>
      <c r="B11" s="147" t="s">
        <v>335</v>
      </c>
      <c r="C11" s="8" t="s">
        <v>21</v>
      </c>
      <c r="D11" s="23">
        <v>0</v>
      </c>
      <c r="E11" s="23">
        <v>0</v>
      </c>
      <c r="F11" s="23">
        <v>0</v>
      </c>
      <c r="G11" s="23">
        <v>0</v>
      </c>
      <c r="H11" s="23">
        <v>0</v>
      </c>
      <c r="I11" s="23">
        <v>0</v>
      </c>
      <c r="J11" s="23">
        <v>0</v>
      </c>
      <c r="K11" s="23">
        <v>0</v>
      </c>
      <c r="L11" s="4"/>
      <c r="M11" s="4"/>
      <c r="N11" s="4"/>
      <c r="O11" s="4"/>
      <c r="P11" s="4"/>
      <c r="Q11" s="4"/>
      <c r="R11" s="4"/>
      <c r="S11" s="4"/>
    </row>
    <row r="12" spans="1:19" ht="14">
      <c r="A12" s="4"/>
      <c r="B12" s="147"/>
      <c r="C12" s="8"/>
      <c r="D12" s="148"/>
      <c r="E12" s="148"/>
      <c r="F12" s="148"/>
      <c r="G12" s="148"/>
      <c r="H12" s="148"/>
      <c r="I12" s="148"/>
      <c r="J12" s="148"/>
      <c r="K12" s="148"/>
      <c r="L12" s="4"/>
      <c r="M12" s="4"/>
      <c r="N12" s="4"/>
      <c r="O12" s="4"/>
      <c r="P12" s="4"/>
      <c r="Q12" s="4"/>
      <c r="R12" s="4"/>
      <c r="S12" s="4"/>
    </row>
    <row r="13" spans="1:19" ht="14" hidden="1">
      <c r="A13" s="4"/>
      <c r="B13" s="149"/>
      <c r="D13" s="150" t="s">
        <v>336</v>
      </c>
      <c r="E13" s="150" t="s">
        <v>337</v>
      </c>
      <c r="F13" s="150" t="s">
        <v>338</v>
      </c>
      <c r="G13" s="150" t="s">
        <v>339</v>
      </c>
      <c r="L13" s="4"/>
      <c r="M13" s="4"/>
      <c r="N13" s="4"/>
      <c r="O13" s="4"/>
      <c r="P13" s="4"/>
      <c r="Q13" s="4"/>
      <c r="R13" s="4"/>
      <c r="S13" s="4"/>
    </row>
    <row r="14" spans="1:19" ht="14" hidden="1">
      <c r="A14" s="4"/>
      <c r="B14" s="854" t="s">
        <v>340</v>
      </c>
      <c r="C14" s="854"/>
      <c r="D14" s="110">
        <v>0</v>
      </c>
      <c r="E14" s="151">
        <v>0</v>
      </c>
      <c r="F14" s="151">
        <v>0</v>
      </c>
      <c r="G14" s="151">
        <v>0</v>
      </c>
      <c r="H14" s="152"/>
      <c r="I14" s="152"/>
      <c r="J14" s="152"/>
      <c r="K14" s="152"/>
      <c r="L14" s="4"/>
      <c r="M14" s="4"/>
      <c r="N14" s="4"/>
      <c r="O14" s="4"/>
      <c r="P14" s="4"/>
      <c r="Q14" s="4"/>
      <c r="R14" s="4"/>
      <c r="S14" s="4"/>
    </row>
    <row r="15" spans="1:19" ht="19">
      <c r="A15" s="4"/>
      <c r="B15" s="145" t="s">
        <v>341</v>
      </c>
      <c r="C15" s="153"/>
      <c r="D15" s="154" t="s">
        <v>342</v>
      </c>
      <c r="F15" s="855" t="s">
        <v>25</v>
      </c>
      <c r="G15" s="855"/>
      <c r="K15" s="152"/>
      <c r="L15" s="4"/>
      <c r="M15" s="4"/>
      <c r="N15" s="4"/>
      <c r="O15" s="4"/>
      <c r="P15" s="4"/>
      <c r="Q15" s="4"/>
      <c r="R15" s="4"/>
      <c r="S15" s="4"/>
    </row>
    <row r="16" spans="1:19" ht="14">
      <c r="A16" s="4"/>
      <c r="C16" s="153"/>
      <c r="D16" s="113"/>
      <c r="E16" s="155"/>
      <c r="F16" s="155"/>
      <c r="G16" s="155"/>
      <c r="H16" s="152"/>
      <c r="I16" s="152"/>
      <c r="J16" s="152"/>
      <c r="K16" s="152"/>
    </row>
    <row r="17" spans="1:22" ht="15">
      <c r="A17" s="4"/>
      <c r="B17" s="156" t="s">
        <v>343</v>
      </c>
      <c r="C17" s="8" t="s">
        <v>5</v>
      </c>
      <c r="D17" s="146">
        <v>2022</v>
      </c>
      <c r="E17" s="146">
        <v>2023</v>
      </c>
      <c r="F17" s="146">
        <v>2024</v>
      </c>
      <c r="G17" s="146"/>
      <c r="H17" s="146"/>
      <c r="I17" s="152"/>
      <c r="J17" s="152"/>
      <c r="K17" s="152"/>
      <c r="M17" s="156"/>
      <c r="N17" s="8"/>
      <c r="O17" s="146"/>
      <c r="P17" s="146"/>
      <c r="Q17" s="146"/>
      <c r="R17" s="146"/>
      <c r="S17" s="146"/>
      <c r="T17" s="146"/>
      <c r="U17" s="146"/>
      <c r="V17" s="146"/>
    </row>
    <row r="18" spans="1:22" ht="14">
      <c r="A18" s="4"/>
      <c r="B18" s="9" t="s">
        <v>344</v>
      </c>
      <c r="C18" s="8" t="s">
        <v>11</v>
      </c>
      <c r="D18" s="157">
        <v>1.4999999999999999E-2</v>
      </c>
      <c r="E18" s="157">
        <v>1.4999999999999999E-2</v>
      </c>
      <c r="F18" s="157">
        <v>1.4999999999999999E-2</v>
      </c>
      <c r="G18" s="157">
        <v>0</v>
      </c>
      <c r="H18" s="157">
        <v>0</v>
      </c>
      <c r="J18" s="152"/>
      <c r="K18" s="152"/>
      <c r="M18" s="98"/>
      <c r="N18" s="8"/>
      <c r="O18" s="23"/>
      <c r="P18" s="23"/>
      <c r="Q18" s="23"/>
      <c r="R18" s="23"/>
      <c r="S18" s="23"/>
      <c r="T18" s="23"/>
      <c r="U18" s="23"/>
      <c r="V18" s="23"/>
    </row>
    <row r="19" spans="1:22" ht="14">
      <c r="A19" s="4"/>
      <c r="B19" s="9" t="s">
        <v>345</v>
      </c>
      <c r="C19" s="8" t="s">
        <v>21</v>
      </c>
      <c r="D19" s="23">
        <v>50000</v>
      </c>
      <c r="E19" s="23">
        <v>200000</v>
      </c>
      <c r="F19" s="23">
        <v>300000</v>
      </c>
      <c r="G19" s="23">
        <v>0</v>
      </c>
      <c r="H19" s="23">
        <v>0</v>
      </c>
      <c r="I19" s="158"/>
      <c r="J19" s="152"/>
      <c r="K19" s="152"/>
      <c r="M19" s="98"/>
      <c r="N19" s="8"/>
      <c r="O19" s="23"/>
      <c r="P19" s="23"/>
      <c r="Q19" s="23"/>
      <c r="R19" s="23"/>
      <c r="S19" s="23"/>
      <c r="T19" s="23"/>
      <c r="U19" s="23"/>
      <c r="V19" s="23"/>
    </row>
    <row r="20" spans="1:22" ht="14">
      <c r="A20" s="4"/>
      <c r="B20" s="9" t="s">
        <v>346</v>
      </c>
      <c r="C20" s="8" t="s">
        <v>21</v>
      </c>
      <c r="D20" s="23">
        <v>1000000000</v>
      </c>
      <c r="E20" s="7"/>
      <c r="F20" s="7"/>
      <c r="G20" s="7"/>
      <c r="H20" s="7"/>
      <c r="I20" s="152"/>
      <c r="J20" s="152"/>
      <c r="K20" s="152"/>
      <c r="M20" s="4"/>
      <c r="N20" s="23"/>
      <c r="O20" s="23"/>
      <c r="P20" s="23"/>
      <c r="Q20" s="23"/>
      <c r="R20" s="23"/>
      <c r="S20" s="23"/>
      <c r="T20" s="23"/>
      <c r="U20" s="23"/>
    </row>
    <row r="21" spans="1:22" ht="14">
      <c r="A21" s="4"/>
      <c r="B21" s="9" t="s">
        <v>347</v>
      </c>
      <c r="C21" s="8" t="s">
        <v>21</v>
      </c>
      <c r="D21" s="23">
        <v>50000</v>
      </c>
      <c r="E21" s="23">
        <v>100000</v>
      </c>
      <c r="F21" s="23">
        <v>200000</v>
      </c>
      <c r="G21" s="23">
        <v>0</v>
      </c>
      <c r="H21" s="23">
        <v>0</v>
      </c>
      <c r="J21" s="152"/>
      <c r="K21" s="152"/>
      <c r="N21" s="23"/>
      <c r="O21" s="23"/>
      <c r="P21" s="23"/>
      <c r="Q21" s="23"/>
      <c r="R21" s="23"/>
      <c r="S21" s="23"/>
      <c r="T21" s="23"/>
      <c r="U21" s="23"/>
    </row>
    <row r="22" spans="1:22" ht="14">
      <c r="A22" s="4"/>
      <c r="B22" s="9" t="s">
        <v>348</v>
      </c>
      <c r="C22" s="8" t="s">
        <v>11</v>
      </c>
      <c r="D22" s="157">
        <v>0.04</v>
      </c>
      <c r="E22" s="157">
        <v>0.04</v>
      </c>
      <c r="F22" s="157">
        <v>0.04</v>
      </c>
      <c r="G22" s="157">
        <v>0</v>
      </c>
      <c r="H22" s="157">
        <v>0</v>
      </c>
      <c r="I22" s="158" t="s">
        <v>349</v>
      </c>
      <c r="J22" s="152"/>
      <c r="K22" s="152"/>
      <c r="L22" s="4"/>
      <c r="M22" s="4"/>
      <c r="N22" s="4"/>
      <c r="O22" s="4"/>
      <c r="P22" s="4"/>
      <c r="Q22" s="4"/>
      <c r="R22" s="4"/>
      <c r="S22" s="4"/>
    </row>
    <row r="23" spans="1:22" ht="17.25" customHeight="1">
      <c r="A23" s="4"/>
      <c r="B23" s="9"/>
      <c r="C23" s="8"/>
      <c r="D23" s="159"/>
      <c r="E23" s="159"/>
      <c r="F23" s="159"/>
      <c r="G23" s="159"/>
      <c r="H23" s="159"/>
      <c r="I23" s="152"/>
      <c r="J23" s="152"/>
      <c r="K23" s="152"/>
      <c r="L23" s="4"/>
      <c r="N23" s="4"/>
      <c r="O23" s="4"/>
      <c r="P23" s="4"/>
      <c r="Q23" s="4"/>
      <c r="R23" s="4"/>
      <c r="S23" s="4"/>
    </row>
    <row r="24" spans="1:22" ht="19.5" customHeight="1">
      <c r="A24" s="4"/>
      <c r="B24" s="156" t="s">
        <v>350</v>
      </c>
      <c r="C24" s="8"/>
      <c r="D24" s="160" t="s">
        <v>351</v>
      </c>
      <c r="E24" s="159"/>
      <c r="F24" s="159"/>
      <c r="G24" s="159"/>
      <c r="H24" s="159"/>
      <c r="I24" s="152"/>
      <c r="J24" s="152"/>
      <c r="K24" s="152"/>
      <c r="L24" s="4"/>
      <c r="N24" s="4"/>
      <c r="O24" s="4"/>
      <c r="P24" s="4"/>
      <c r="Q24" s="4"/>
      <c r="R24" s="4"/>
      <c r="S24" s="4"/>
    </row>
    <row r="25" spans="1:22" ht="15">
      <c r="A25" s="4"/>
      <c r="B25" s="161" t="s">
        <v>352</v>
      </c>
      <c r="C25" s="8" t="s">
        <v>5</v>
      </c>
      <c r="D25" s="162" t="s">
        <v>353</v>
      </c>
      <c r="E25" s="163" t="s">
        <v>354</v>
      </c>
      <c r="F25" s="163" t="s">
        <v>355</v>
      </c>
      <c r="G25" s="163" t="s">
        <v>356</v>
      </c>
      <c r="H25" s="163"/>
      <c r="I25" s="163"/>
      <c r="J25" s="163"/>
      <c r="K25" s="163"/>
      <c r="L25" s="163"/>
      <c r="M25" s="164"/>
      <c r="P25" s="4"/>
      <c r="Q25" s="4"/>
      <c r="R25" s="4"/>
      <c r="S25" s="4"/>
    </row>
    <row r="26" spans="1:22" ht="14">
      <c r="A26" s="4"/>
      <c r="B26" s="165" t="s">
        <v>357</v>
      </c>
      <c r="C26" s="8" t="s">
        <v>21</v>
      </c>
      <c r="D26" s="166">
        <v>195528</v>
      </c>
      <c r="E26" s="109">
        <v>42035</v>
      </c>
      <c r="F26" s="109">
        <v>42100</v>
      </c>
      <c r="G26" s="109">
        <v>42100</v>
      </c>
      <c r="H26" s="109"/>
      <c r="I26" s="109"/>
      <c r="J26" s="109"/>
      <c r="K26" s="109"/>
      <c r="L26" s="109"/>
      <c r="M26" s="164"/>
      <c r="P26" s="4"/>
      <c r="Q26" s="4"/>
      <c r="R26" s="4"/>
      <c r="S26" s="4"/>
    </row>
    <row r="27" spans="1:22" ht="14">
      <c r="A27" s="4"/>
      <c r="B27" s="167" t="s">
        <v>358</v>
      </c>
      <c r="C27" s="168" t="s">
        <v>21</v>
      </c>
      <c r="D27" s="169"/>
      <c r="E27" s="170">
        <v>5222</v>
      </c>
      <c r="F27" s="170">
        <v>4056</v>
      </c>
      <c r="G27" s="170">
        <v>2909</v>
      </c>
      <c r="H27" s="170"/>
      <c r="I27" s="170"/>
      <c r="J27" s="170"/>
      <c r="K27" s="170"/>
      <c r="L27" s="170"/>
      <c r="N27" s="171"/>
      <c r="O27" s="856"/>
      <c r="P27" s="856"/>
      <c r="Q27" s="856"/>
      <c r="R27" s="4"/>
      <c r="S27" s="4"/>
    </row>
    <row r="28" spans="1:22" ht="14">
      <c r="A28" s="4"/>
      <c r="B28" s="165"/>
      <c r="C28" s="8" t="s">
        <v>21</v>
      </c>
      <c r="D28" s="166"/>
      <c r="E28" s="172"/>
      <c r="F28" s="172"/>
      <c r="G28" s="172"/>
      <c r="H28" s="172"/>
      <c r="I28" s="172"/>
      <c r="J28" s="172"/>
      <c r="K28" s="172"/>
      <c r="L28" s="172"/>
      <c r="M28" s="164"/>
      <c r="N28" s="4"/>
      <c r="O28" s="856"/>
      <c r="P28" s="856"/>
      <c r="Q28" s="856"/>
      <c r="R28" s="4"/>
      <c r="S28" s="4"/>
    </row>
    <row r="29" spans="1:22" ht="14">
      <c r="A29" s="4"/>
      <c r="B29" s="167" t="s">
        <v>358</v>
      </c>
      <c r="C29" s="168" t="s">
        <v>21</v>
      </c>
      <c r="D29" s="169"/>
      <c r="E29" s="170"/>
      <c r="F29" s="170"/>
      <c r="G29" s="170"/>
      <c r="H29" s="170"/>
      <c r="I29" s="170"/>
      <c r="J29" s="170"/>
      <c r="K29" s="170"/>
      <c r="L29" s="170"/>
      <c r="O29" s="857"/>
      <c r="P29" s="857"/>
      <c r="Q29" s="857"/>
      <c r="R29" s="857"/>
      <c r="S29" s="857"/>
    </row>
    <row r="30" spans="1:22" ht="14">
      <c r="A30" s="4"/>
      <c r="B30" s="165"/>
      <c r="C30" s="8" t="s">
        <v>21</v>
      </c>
      <c r="D30" s="166"/>
      <c r="E30" s="172"/>
      <c r="F30" s="172"/>
      <c r="G30" s="172"/>
      <c r="H30" s="172"/>
      <c r="I30" s="172"/>
      <c r="J30" s="172"/>
      <c r="K30" s="172"/>
      <c r="L30" s="172"/>
      <c r="M30" s="164"/>
      <c r="O30" s="857"/>
      <c r="P30" s="857"/>
      <c r="Q30" s="857"/>
      <c r="R30" s="857"/>
      <c r="S30" s="857"/>
    </row>
    <row r="31" spans="1:22" ht="14">
      <c r="A31" s="4"/>
      <c r="B31" s="167" t="s">
        <v>358</v>
      </c>
      <c r="C31" s="168" t="s">
        <v>21</v>
      </c>
      <c r="D31" s="169"/>
      <c r="E31" s="170"/>
      <c r="F31" s="170"/>
      <c r="G31" s="170"/>
      <c r="H31" s="170"/>
      <c r="I31" s="170"/>
      <c r="J31" s="170"/>
      <c r="K31" s="170"/>
      <c r="L31" s="170"/>
      <c r="M31" s="173"/>
      <c r="O31" s="857"/>
      <c r="P31" s="857"/>
      <c r="Q31" s="857"/>
      <c r="R31" s="857"/>
      <c r="S31" s="857"/>
    </row>
    <row r="32" spans="1:22" ht="15.75" customHeight="1">
      <c r="A32" s="4"/>
      <c r="B32" s="165"/>
      <c r="C32" s="8" t="s">
        <v>21</v>
      </c>
      <c r="D32" s="166"/>
      <c r="E32" s="172"/>
      <c r="F32" s="172"/>
      <c r="G32" s="172"/>
      <c r="H32" s="172"/>
      <c r="I32" s="172"/>
      <c r="J32" s="172"/>
      <c r="K32" s="172"/>
      <c r="L32" s="172"/>
      <c r="M32" s="164"/>
      <c r="N32" s="4"/>
      <c r="O32" s="4"/>
      <c r="P32" s="4"/>
      <c r="Q32" s="4"/>
      <c r="R32" s="4"/>
      <c r="S32" s="4"/>
    </row>
    <row r="33" spans="1:19" ht="14">
      <c r="A33" s="4"/>
      <c r="B33" s="167" t="s">
        <v>358</v>
      </c>
      <c r="C33" s="168" t="s">
        <v>21</v>
      </c>
      <c r="D33" s="169"/>
      <c r="E33" s="170"/>
      <c r="F33" s="170"/>
      <c r="G33" s="170"/>
      <c r="H33" s="170"/>
      <c r="I33" s="170"/>
      <c r="J33" s="170"/>
      <c r="K33" s="170"/>
      <c r="L33" s="170"/>
      <c r="M33" s="173"/>
      <c r="N33" s="4"/>
      <c r="O33" s="4"/>
      <c r="P33" s="4"/>
      <c r="Q33" s="4"/>
      <c r="R33" s="4"/>
      <c r="S33" s="4"/>
    </row>
    <row r="34" spans="1:19" ht="14">
      <c r="A34" s="4"/>
      <c r="B34" s="165"/>
      <c r="C34" s="8" t="s">
        <v>21</v>
      </c>
      <c r="D34" s="166"/>
      <c r="E34" s="172"/>
      <c r="F34" s="172"/>
      <c r="G34" s="172"/>
      <c r="H34" s="172"/>
      <c r="I34" s="172"/>
      <c r="J34" s="172"/>
      <c r="K34" s="172"/>
      <c r="L34" s="172"/>
      <c r="M34" s="164"/>
      <c r="N34" s="4"/>
      <c r="O34" s="4"/>
      <c r="P34" s="4"/>
      <c r="Q34" s="4"/>
      <c r="R34" s="4"/>
      <c r="S34" s="4"/>
    </row>
    <row r="35" spans="1:19" ht="14">
      <c r="A35" s="4"/>
      <c r="B35" s="167" t="s">
        <v>358</v>
      </c>
      <c r="C35" s="168" t="s">
        <v>21</v>
      </c>
      <c r="D35" s="169"/>
      <c r="E35" s="170"/>
      <c r="F35" s="170"/>
      <c r="G35" s="170"/>
      <c r="H35" s="170"/>
      <c r="I35" s="170"/>
      <c r="J35" s="170"/>
      <c r="K35" s="170"/>
      <c r="L35" s="170"/>
      <c r="M35" s="173"/>
      <c r="N35" s="4"/>
      <c r="O35" s="4"/>
      <c r="P35" s="4"/>
      <c r="Q35" s="4"/>
      <c r="R35" s="4"/>
      <c r="S35" s="4"/>
    </row>
    <row r="36" spans="1:19" ht="14">
      <c r="A36" s="4"/>
      <c r="B36" s="165"/>
      <c r="C36" s="8" t="s">
        <v>21</v>
      </c>
      <c r="D36" s="166"/>
      <c r="E36" s="172"/>
      <c r="F36" s="172"/>
      <c r="G36" s="172"/>
      <c r="H36" s="172"/>
      <c r="I36" s="172"/>
      <c r="J36" s="172"/>
      <c r="K36" s="172"/>
      <c r="L36" s="172"/>
      <c r="M36" s="164"/>
      <c r="N36" s="4"/>
      <c r="O36" s="4"/>
      <c r="P36" s="4"/>
      <c r="Q36" s="4"/>
      <c r="R36" s="4"/>
      <c r="S36" s="4"/>
    </row>
    <row r="37" spans="1:19" ht="14">
      <c r="A37" s="4"/>
      <c r="B37" s="167" t="s">
        <v>358</v>
      </c>
      <c r="C37" s="168" t="s">
        <v>21</v>
      </c>
      <c r="D37" s="169"/>
      <c r="E37" s="170"/>
      <c r="F37" s="170"/>
      <c r="G37" s="170"/>
      <c r="H37" s="170"/>
      <c r="I37" s="170"/>
      <c r="J37" s="170"/>
      <c r="K37" s="170"/>
      <c r="L37" s="170"/>
      <c r="M37" s="173"/>
      <c r="N37" s="4"/>
      <c r="O37" s="4"/>
      <c r="P37" s="4"/>
      <c r="Q37" s="4"/>
      <c r="R37" s="4"/>
      <c r="S37" s="4"/>
    </row>
    <row r="38" spans="1:19" ht="14">
      <c r="A38" s="4"/>
      <c r="B38" s="165"/>
      <c r="C38" s="8" t="s">
        <v>21</v>
      </c>
      <c r="D38" s="166"/>
      <c r="E38" s="172"/>
      <c r="F38" s="172"/>
      <c r="G38" s="172"/>
      <c r="H38" s="172"/>
      <c r="I38" s="172"/>
      <c r="J38" s="172"/>
      <c r="K38" s="172"/>
      <c r="L38" s="172"/>
      <c r="M38" s="164"/>
      <c r="N38" s="4"/>
      <c r="O38" s="4"/>
      <c r="P38" s="4"/>
      <c r="Q38" s="4"/>
      <c r="R38" s="4"/>
      <c r="S38" s="4"/>
    </row>
    <row r="39" spans="1:19" ht="14">
      <c r="A39" s="4"/>
      <c r="B39" s="167" t="s">
        <v>358</v>
      </c>
      <c r="C39" s="168" t="s">
        <v>21</v>
      </c>
      <c r="D39" s="169"/>
      <c r="E39" s="170"/>
      <c r="F39" s="170"/>
      <c r="G39" s="170"/>
      <c r="H39" s="170"/>
      <c r="I39" s="170"/>
      <c r="J39" s="170"/>
      <c r="K39" s="170"/>
      <c r="L39" s="170"/>
      <c r="M39" s="173"/>
      <c r="N39" s="4"/>
      <c r="O39" s="4"/>
      <c r="P39" s="4"/>
      <c r="Q39" s="4"/>
      <c r="R39" s="4"/>
      <c r="S39" s="4"/>
    </row>
    <row r="40" spans="1:19" ht="14">
      <c r="A40" s="4"/>
      <c r="B40" s="165"/>
      <c r="C40" s="8" t="s">
        <v>21</v>
      </c>
      <c r="D40" s="166"/>
      <c r="E40" s="172"/>
      <c r="F40" s="172"/>
      <c r="G40" s="172"/>
      <c r="H40" s="172"/>
      <c r="I40" s="172"/>
      <c r="J40" s="172"/>
      <c r="K40" s="172"/>
      <c r="L40" s="172"/>
      <c r="M40" s="164"/>
      <c r="N40" s="4"/>
      <c r="O40" s="4"/>
      <c r="P40" s="4"/>
      <c r="Q40" s="4"/>
      <c r="R40" s="4"/>
      <c r="S40" s="4"/>
    </row>
    <row r="41" spans="1:19" ht="14">
      <c r="A41" s="4"/>
      <c r="B41" s="167" t="s">
        <v>358</v>
      </c>
      <c r="C41" s="168" t="s">
        <v>21</v>
      </c>
      <c r="D41" s="169"/>
      <c r="E41" s="170"/>
      <c r="F41" s="170"/>
      <c r="G41" s="170"/>
      <c r="H41" s="170"/>
      <c r="I41" s="170"/>
      <c r="J41" s="170"/>
      <c r="K41" s="170"/>
      <c r="L41" s="170"/>
      <c r="M41" s="173"/>
      <c r="N41" s="4"/>
      <c r="O41" s="4"/>
      <c r="P41" s="4"/>
      <c r="Q41" s="4"/>
      <c r="R41" s="4"/>
      <c r="S41" s="4"/>
    </row>
    <row r="42" spans="1:19" ht="14">
      <c r="A42" s="4"/>
      <c r="B42" s="165"/>
      <c r="C42" s="8" t="s">
        <v>21</v>
      </c>
      <c r="D42" s="166"/>
      <c r="E42" s="172"/>
      <c r="F42" s="172"/>
      <c r="G42" s="172"/>
      <c r="H42" s="172"/>
      <c r="I42" s="172"/>
      <c r="J42" s="172"/>
      <c r="K42" s="172"/>
      <c r="L42" s="172"/>
      <c r="M42" s="164"/>
      <c r="N42" s="4"/>
      <c r="O42" s="4"/>
      <c r="P42" s="4"/>
      <c r="Q42" s="4"/>
      <c r="R42" s="4"/>
      <c r="S42" s="4"/>
    </row>
    <row r="43" spans="1:19" ht="14">
      <c r="A43" s="4"/>
      <c r="B43" s="167" t="s">
        <v>358</v>
      </c>
      <c r="C43" s="168" t="s">
        <v>21</v>
      </c>
      <c r="D43" s="169"/>
      <c r="E43" s="170"/>
      <c r="F43" s="170"/>
      <c r="G43" s="170"/>
      <c r="H43" s="170"/>
      <c r="I43" s="170"/>
      <c r="J43" s="170"/>
      <c r="K43" s="170"/>
      <c r="L43" s="170"/>
      <c r="M43" s="173"/>
      <c r="N43" s="4"/>
      <c r="O43" s="4"/>
      <c r="P43" s="4"/>
      <c r="Q43" s="4"/>
      <c r="R43" s="4"/>
      <c r="S43" s="4"/>
    </row>
    <row r="44" spans="1:19" ht="14">
      <c r="A44" s="4"/>
      <c r="B44" s="165"/>
      <c r="C44" s="8" t="s">
        <v>21</v>
      </c>
      <c r="D44" s="166"/>
      <c r="E44" s="172"/>
      <c r="F44" s="172"/>
      <c r="G44" s="172"/>
      <c r="H44" s="172"/>
      <c r="I44" s="172"/>
      <c r="J44" s="172"/>
      <c r="K44" s="172"/>
      <c r="L44" s="172"/>
      <c r="M44" s="164"/>
      <c r="N44" s="4"/>
      <c r="O44" s="4"/>
      <c r="P44" s="4"/>
      <c r="Q44" s="4"/>
      <c r="R44" s="4"/>
      <c r="S44" s="4"/>
    </row>
    <row r="45" spans="1:19" ht="14">
      <c r="A45" s="4"/>
      <c r="B45" s="167" t="s">
        <v>358</v>
      </c>
      <c r="C45" s="168" t="s">
        <v>21</v>
      </c>
      <c r="D45" s="169"/>
      <c r="E45" s="170"/>
      <c r="F45" s="170"/>
      <c r="G45" s="170"/>
      <c r="H45" s="170"/>
      <c r="I45" s="170"/>
      <c r="J45" s="170"/>
      <c r="K45" s="170"/>
      <c r="L45" s="170"/>
      <c r="M45" s="173"/>
      <c r="N45" s="4"/>
      <c r="O45" s="4"/>
      <c r="P45" s="4"/>
      <c r="Q45" s="4"/>
      <c r="R45" s="4"/>
      <c r="S45" s="4"/>
    </row>
    <row r="46" spans="1:19">
      <c r="A46" s="4"/>
      <c r="L46" s="4"/>
      <c r="M46" s="4"/>
      <c r="N46" s="4"/>
      <c r="O46" s="4"/>
      <c r="P46" s="4"/>
      <c r="Q46" s="4"/>
      <c r="R46" s="4"/>
      <c r="S46" s="4"/>
    </row>
    <row r="47" spans="1:19" ht="14" hidden="1">
      <c r="A47" s="4"/>
      <c r="L47" s="4"/>
      <c r="M47" s="39"/>
      <c r="N47" s="4"/>
      <c r="O47" s="4"/>
      <c r="P47" s="4"/>
      <c r="Q47" s="4"/>
      <c r="R47" s="4"/>
      <c r="S47" s="4"/>
    </row>
    <row r="48" spans="1:19" ht="14" hidden="1">
      <c r="A48" s="4"/>
      <c r="L48" s="4"/>
      <c r="M48" s="39"/>
      <c r="N48" s="4"/>
      <c r="O48" s="4"/>
      <c r="P48" s="4"/>
      <c r="Q48" s="4"/>
      <c r="R48" s="4"/>
      <c r="S48" s="4"/>
    </row>
    <row r="49" spans="1:19" ht="14" hidden="1">
      <c r="A49" s="4"/>
      <c r="L49" s="4"/>
      <c r="M49" s="39"/>
      <c r="N49" s="4"/>
      <c r="O49" s="4"/>
      <c r="P49" s="4"/>
      <c r="Q49" s="4"/>
      <c r="R49" s="4"/>
      <c r="S49" s="4"/>
    </row>
    <row r="50" spans="1:19" ht="14" hidden="1">
      <c r="A50" s="4"/>
      <c r="L50" s="4"/>
      <c r="M50" s="39"/>
      <c r="N50" s="174"/>
      <c r="O50" s="4"/>
      <c r="P50" s="4"/>
      <c r="Q50" s="4"/>
      <c r="R50" s="4"/>
      <c r="S50" s="4"/>
    </row>
    <row r="51" spans="1:19" ht="14" hidden="1">
      <c r="A51" s="4"/>
      <c r="B51" s="4"/>
      <c r="C51" s="4"/>
      <c r="D51" s="4"/>
      <c r="E51" s="4"/>
      <c r="F51" s="4"/>
      <c r="G51" s="4"/>
      <c r="H51" s="4"/>
      <c r="I51" s="4"/>
      <c r="J51" s="4"/>
      <c r="K51" s="4"/>
      <c r="L51" s="26"/>
      <c r="M51" s="173"/>
      <c r="P51" s="4"/>
      <c r="Q51" s="4"/>
      <c r="R51" s="4"/>
      <c r="S51" s="4"/>
    </row>
    <row r="52" spans="1:19" hidden="1">
      <c r="A52" s="4"/>
      <c r="B52" s="4"/>
      <c r="C52" s="4"/>
      <c r="D52" s="4"/>
      <c r="E52" s="4"/>
      <c r="F52" s="4"/>
      <c r="G52" s="4"/>
      <c r="H52" s="4"/>
      <c r="I52" s="4"/>
      <c r="J52" s="4"/>
      <c r="K52" s="4"/>
      <c r="L52" s="4"/>
      <c r="M52" s="4"/>
      <c r="N52" s="4"/>
      <c r="O52" s="4"/>
      <c r="P52" s="4"/>
      <c r="Q52" s="4"/>
      <c r="R52" s="4"/>
      <c r="S52" s="4"/>
    </row>
    <row r="53" spans="1:19" hidden="1">
      <c r="A53" s="4"/>
      <c r="B53" s="4"/>
      <c r="C53" s="4"/>
      <c r="D53" s="4"/>
      <c r="E53" s="4"/>
      <c r="F53" s="4"/>
      <c r="G53" s="4"/>
      <c r="H53" s="4"/>
      <c r="I53" s="4"/>
      <c r="J53" s="4"/>
      <c r="K53" s="4"/>
      <c r="L53" s="4"/>
      <c r="M53" s="4"/>
      <c r="N53" s="4"/>
      <c r="O53" s="4"/>
      <c r="P53" s="4"/>
      <c r="Q53" s="4"/>
      <c r="R53" s="4"/>
      <c r="S53" s="4"/>
    </row>
    <row r="54" spans="1:19" hidden="1">
      <c r="A54" s="4"/>
      <c r="B54" s="4"/>
      <c r="C54" s="4"/>
      <c r="D54" s="4"/>
      <c r="E54" s="4"/>
      <c r="F54" s="4"/>
      <c r="G54" s="4"/>
      <c r="H54" s="4"/>
      <c r="I54" s="4"/>
      <c r="J54" s="4"/>
      <c r="K54" s="4"/>
      <c r="L54" s="4"/>
      <c r="M54" s="4"/>
      <c r="N54" s="4"/>
      <c r="O54" s="4"/>
      <c r="P54" s="4"/>
      <c r="Q54" s="4"/>
      <c r="R54" s="4"/>
      <c r="S54" s="4"/>
    </row>
    <row r="55" spans="1:19" hidden="1">
      <c r="A55" s="4"/>
      <c r="B55" s="4"/>
      <c r="C55" s="4"/>
      <c r="D55" s="4"/>
      <c r="E55" s="4"/>
      <c r="F55" s="4"/>
      <c r="G55" s="4"/>
      <c r="H55" s="4"/>
      <c r="I55" s="4"/>
      <c r="J55" s="4"/>
      <c r="K55" s="4"/>
      <c r="L55" s="4"/>
      <c r="M55" s="4"/>
      <c r="N55" s="4"/>
      <c r="O55" s="4"/>
      <c r="P55" s="4"/>
      <c r="Q55" s="4"/>
      <c r="R55" s="4"/>
      <c r="S55" s="4"/>
    </row>
    <row r="56" spans="1:19" hidden="1">
      <c r="A56" s="4"/>
      <c r="B56" s="4"/>
      <c r="C56" s="4"/>
      <c r="D56" s="4"/>
      <c r="E56" s="4"/>
      <c r="F56" s="4"/>
      <c r="G56" s="4"/>
      <c r="H56" s="4"/>
      <c r="I56" s="4"/>
      <c r="J56" s="4"/>
      <c r="K56" s="4"/>
      <c r="L56" s="4"/>
      <c r="M56" s="4"/>
      <c r="N56" s="4"/>
      <c r="O56" s="4"/>
      <c r="P56" s="4"/>
      <c r="Q56" s="4"/>
      <c r="R56" s="4"/>
      <c r="S56" s="4"/>
    </row>
    <row r="57" spans="1:19" hidden="1">
      <c r="A57" s="4"/>
      <c r="B57" s="4"/>
      <c r="C57" s="4"/>
      <c r="D57" s="4"/>
      <c r="E57" s="4"/>
      <c r="F57" s="4"/>
      <c r="G57" s="4"/>
      <c r="H57" s="4"/>
      <c r="I57" s="4"/>
      <c r="J57" s="4"/>
      <c r="K57" s="4"/>
      <c r="L57" s="4"/>
      <c r="M57" s="4"/>
      <c r="N57" s="4"/>
      <c r="O57" s="4"/>
      <c r="P57" s="4"/>
      <c r="Q57" s="4"/>
      <c r="R57" s="4"/>
      <c r="S57" s="4"/>
    </row>
    <row r="58" spans="1:19" hidden="1">
      <c r="A58" s="4"/>
      <c r="B58" s="4"/>
      <c r="C58" s="4"/>
      <c r="D58" s="4"/>
      <c r="E58" s="4"/>
      <c r="F58" s="4"/>
      <c r="G58" s="4"/>
      <c r="H58" s="4"/>
      <c r="I58" s="4"/>
      <c r="J58" s="4"/>
      <c r="K58" s="4"/>
      <c r="L58" s="4"/>
      <c r="M58" s="4"/>
      <c r="N58" s="4"/>
      <c r="O58" s="4"/>
      <c r="P58" s="4"/>
      <c r="Q58" s="4"/>
      <c r="R58" s="4"/>
      <c r="S58" s="4"/>
    </row>
    <row r="59" spans="1:19" ht="14" hidden="1">
      <c r="A59" s="4"/>
      <c r="B59" s="175"/>
      <c r="C59" s="8"/>
      <c r="D59" s="176"/>
      <c r="E59" s="177"/>
      <c r="F59" s="177"/>
      <c r="G59" s="177"/>
      <c r="H59" s="177"/>
      <c r="I59" s="177"/>
      <c r="J59" s="177"/>
      <c r="K59" s="177"/>
      <c r="L59" s="177"/>
      <c r="M59" s="173"/>
      <c r="P59" s="4"/>
      <c r="Q59" s="4"/>
      <c r="R59" s="4"/>
      <c r="S59" s="4"/>
    </row>
    <row r="60" spans="1:19" ht="14" hidden="1">
      <c r="A60" s="4"/>
      <c r="B60" s="175"/>
      <c r="C60" s="8"/>
      <c r="D60" s="176"/>
      <c r="E60" s="177"/>
      <c r="F60" s="177"/>
      <c r="G60" s="177"/>
      <c r="H60" s="177"/>
      <c r="I60" s="177"/>
      <c r="J60" s="177"/>
      <c r="K60" s="177"/>
      <c r="L60" s="177"/>
      <c r="M60" s="173"/>
      <c r="P60" s="4"/>
      <c r="Q60" s="4"/>
      <c r="R60" s="4"/>
      <c r="S60" s="4"/>
    </row>
    <row r="61" spans="1:19" ht="14" hidden="1">
      <c r="A61" s="4"/>
      <c r="B61" s="175"/>
      <c r="C61" s="8"/>
      <c r="D61" s="176"/>
      <c r="E61" s="177"/>
      <c r="F61" s="177"/>
      <c r="G61" s="177"/>
      <c r="H61" s="177"/>
      <c r="I61" s="177"/>
      <c r="J61" s="177"/>
      <c r="K61" s="177"/>
      <c r="L61" s="177"/>
      <c r="M61" s="173"/>
      <c r="P61" s="4"/>
      <c r="Q61" s="4"/>
      <c r="R61" s="4"/>
      <c r="S61" s="4"/>
    </row>
    <row r="62" spans="1:19" ht="14" hidden="1">
      <c r="A62" s="4"/>
      <c r="L62" s="177"/>
      <c r="M62" s="173"/>
      <c r="P62" s="4"/>
      <c r="Q62" s="4"/>
      <c r="R62" s="4"/>
      <c r="S62" s="4"/>
    </row>
    <row r="63" spans="1:19" ht="14" hidden="1">
      <c r="A63" s="4"/>
      <c r="L63" s="177"/>
      <c r="M63" s="173"/>
      <c r="P63" s="4"/>
      <c r="Q63" s="4"/>
      <c r="R63" s="4"/>
      <c r="S63" s="4"/>
    </row>
    <row r="64" spans="1:19" ht="14" hidden="1">
      <c r="A64" s="4"/>
      <c r="L64" s="177"/>
      <c r="M64" s="173"/>
      <c r="P64" s="4"/>
      <c r="Q64" s="4"/>
      <c r="R64" s="4"/>
      <c r="S64" s="4"/>
    </row>
    <row r="65" spans="1:19" ht="14" hidden="1">
      <c r="A65" s="4"/>
      <c r="L65" s="177"/>
      <c r="M65" s="173"/>
      <c r="P65" s="4"/>
      <c r="Q65" s="4"/>
      <c r="R65" s="4"/>
      <c r="S65" s="4"/>
    </row>
    <row r="66" spans="1:19" ht="14">
      <c r="A66" s="4"/>
      <c r="L66" s="177"/>
      <c r="M66" s="173"/>
      <c r="P66" s="4"/>
      <c r="Q66" s="4"/>
      <c r="R66" s="4"/>
      <c r="S66" s="4"/>
    </row>
    <row r="67" spans="1:19" ht="15">
      <c r="A67" s="4"/>
      <c r="B67" s="161" t="s">
        <v>359</v>
      </c>
      <c r="C67" s="178"/>
      <c r="D67" s="150" t="s">
        <v>360</v>
      </c>
      <c r="E67" s="150" t="s">
        <v>361</v>
      </c>
      <c r="F67" s="150" t="s">
        <v>362</v>
      </c>
      <c r="G67" s="150" t="s">
        <v>337</v>
      </c>
      <c r="H67" s="150" t="s">
        <v>363</v>
      </c>
      <c r="I67" s="150" t="s">
        <v>364</v>
      </c>
      <c r="J67" s="150" t="s">
        <v>338</v>
      </c>
      <c r="K67" s="179" t="s">
        <v>339</v>
      </c>
      <c r="L67" s="177"/>
      <c r="M67" s="173"/>
      <c r="P67" s="4"/>
      <c r="Q67" s="4"/>
      <c r="R67" s="4"/>
      <c r="S67" s="4"/>
    </row>
    <row r="68" spans="1:19" ht="14">
      <c r="A68" s="4"/>
      <c r="B68" s="180" t="s">
        <v>365</v>
      </c>
      <c r="C68" s="8" t="s">
        <v>21</v>
      </c>
      <c r="D68" s="19"/>
      <c r="E68" s="110"/>
      <c r="F68" s="17" t="s">
        <v>366</v>
      </c>
      <c r="G68" s="151"/>
      <c r="H68" s="151">
        <v>12</v>
      </c>
      <c r="I68" s="181"/>
      <c r="J68" s="151"/>
      <c r="K68" s="151"/>
      <c r="L68" s="182"/>
      <c r="M68" s="173"/>
      <c r="P68" s="4"/>
      <c r="Q68" s="4"/>
      <c r="R68" s="4"/>
      <c r="S68" s="4"/>
    </row>
    <row r="69" spans="1:19" ht="14">
      <c r="A69" s="4"/>
      <c r="B69" s="180"/>
      <c r="C69" s="8" t="s">
        <v>21</v>
      </c>
      <c r="D69" s="19"/>
      <c r="E69" s="110"/>
      <c r="F69" s="17" t="s">
        <v>366</v>
      </c>
      <c r="G69" s="151"/>
      <c r="H69" s="151">
        <v>12</v>
      </c>
      <c r="I69" s="181"/>
      <c r="J69" s="151"/>
      <c r="K69" s="151"/>
      <c r="L69" s="182"/>
      <c r="M69" s="173"/>
      <c r="P69" s="4"/>
      <c r="Q69" s="4"/>
      <c r="R69" s="4"/>
      <c r="S69" s="4"/>
    </row>
    <row r="70" spans="1:19" ht="14">
      <c r="A70" s="4"/>
      <c r="B70" s="180"/>
      <c r="C70" s="8" t="s">
        <v>21</v>
      </c>
      <c r="D70" s="19"/>
      <c r="E70" s="110"/>
      <c r="F70" s="17" t="s">
        <v>366</v>
      </c>
      <c r="G70" s="151"/>
      <c r="H70" s="151">
        <v>12</v>
      </c>
      <c r="I70" s="181"/>
      <c r="J70" s="151"/>
      <c r="K70" s="151"/>
      <c r="L70" s="182"/>
      <c r="M70" s="173"/>
      <c r="P70" s="4"/>
      <c r="Q70" s="4"/>
      <c r="R70" s="4"/>
      <c r="S70" s="4"/>
    </row>
    <row r="71" spans="1:19" ht="14">
      <c r="A71" s="4"/>
      <c r="B71" s="180"/>
      <c r="C71" s="8" t="s">
        <v>21</v>
      </c>
      <c r="D71" s="19"/>
      <c r="E71" s="110"/>
      <c r="F71" s="17" t="s">
        <v>366</v>
      </c>
      <c r="G71" s="151"/>
      <c r="H71" s="151">
        <v>12</v>
      </c>
      <c r="I71" s="181"/>
      <c r="J71" s="151"/>
      <c r="K71" s="151"/>
      <c r="L71" s="182"/>
      <c r="M71" s="173"/>
      <c r="P71" s="4"/>
      <c r="Q71" s="4"/>
      <c r="R71" s="4"/>
      <c r="S71" s="4"/>
    </row>
    <row r="73" spans="1:19" ht="14">
      <c r="A73" s="4"/>
      <c r="B73" s="163" t="s">
        <v>367</v>
      </c>
      <c r="C73" s="8" t="s">
        <v>5</v>
      </c>
      <c r="D73" s="183">
        <v>2022</v>
      </c>
      <c r="E73" s="183">
        <v>2023</v>
      </c>
      <c r="F73" s="183">
        <v>2024</v>
      </c>
      <c r="G73" s="183"/>
      <c r="H73" s="183"/>
      <c r="I73" s="183"/>
      <c r="J73" s="183"/>
      <c r="K73" s="183"/>
      <c r="L73" s="9"/>
      <c r="M73" s="9"/>
      <c r="P73" s="4"/>
      <c r="Q73" s="4"/>
      <c r="R73" s="4"/>
      <c r="S73" s="4"/>
    </row>
    <row r="74" spans="1:19" ht="14">
      <c r="A74" s="4"/>
      <c r="B74" s="153" t="s">
        <v>368</v>
      </c>
      <c r="C74" s="8" t="s">
        <v>11</v>
      </c>
      <c r="D74" s="184">
        <v>0</v>
      </c>
      <c r="E74" s="184">
        <v>0</v>
      </c>
      <c r="F74" s="184">
        <v>0</v>
      </c>
      <c r="G74" s="184">
        <v>0</v>
      </c>
      <c r="H74" s="184">
        <v>0</v>
      </c>
      <c r="I74" s="184">
        <v>0</v>
      </c>
      <c r="J74" s="184">
        <v>0</v>
      </c>
      <c r="K74" s="184">
        <v>0</v>
      </c>
      <c r="L74" s="185"/>
      <c r="M74" s="9"/>
      <c r="P74" s="4"/>
      <c r="Q74" s="4"/>
      <c r="R74" s="4"/>
      <c r="S74" s="4"/>
    </row>
    <row r="75" spans="1:19" ht="26.25" customHeight="1">
      <c r="A75" s="4"/>
      <c r="B75" s="149"/>
      <c r="C75" s="186"/>
      <c r="D75" s="186"/>
      <c r="E75" s="187"/>
      <c r="F75" s="186"/>
      <c r="G75" s="186"/>
      <c r="H75" s="186"/>
      <c r="I75" s="188"/>
      <c r="J75" s="186"/>
      <c r="K75" s="189"/>
      <c r="L75" s="9"/>
      <c r="M75" s="9"/>
      <c r="P75" s="4"/>
      <c r="Q75" s="4"/>
      <c r="R75" s="4"/>
      <c r="S75" s="4"/>
    </row>
    <row r="76" spans="1:19" ht="14.25" customHeight="1">
      <c r="A76" s="4"/>
      <c r="B76" s="161" t="s">
        <v>369</v>
      </c>
      <c r="C76" s="190"/>
      <c r="D76" s="150" t="s">
        <v>360</v>
      </c>
      <c r="E76" s="150" t="s">
        <v>361</v>
      </c>
      <c r="F76" s="150" t="s">
        <v>362</v>
      </c>
      <c r="G76" s="150" t="s">
        <v>337</v>
      </c>
      <c r="H76" s="150" t="s">
        <v>363</v>
      </c>
      <c r="I76" s="150" t="s">
        <v>364</v>
      </c>
      <c r="J76" s="150" t="s">
        <v>370</v>
      </c>
      <c r="K76" s="150" t="s">
        <v>371</v>
      </c>
      <c r="L76" s="9"/>
      <c r="M76" s="9"/>
      <c r="P76" s="4"/>
      <c r="Q76" s="4"/>
      <c r="R76" s="4"/>
      <c r="S76" s="4"/>
    </row>
    <row r="77" spans="1:19" ht="14">
      <c r="A77" s="4"/>
      <c r="B77" s="180" t="s">
        <v>372</v>
      </c>
      <c r="C77" s="8" t="s">
        <v>21</v>
      </c>
      <c r="D77" s="19"/>
      <c r="E77" s="110"/>
      <c r="F77" s="17" t="s">
        <v>366</v>
      </c>
      <c r="G77" s="151"/>
      <c r="H77" s="151">
        <v>12</v>
      </c>
      <c r="I77" s="181"/>
      <c r="J77" s="191"/>
      <c r="K77" s="191"/>
      <c r="L77" s="182"/>
      <c r="M77" s="9"/>
      <c r="P77" s="4"/>
      <c r="Q77" s="4"/>
      <c r="R77" s="4"/>
      <c r="S77" s="4"/>
    </row>
    <row r="78" spans="1:19" ht="14">
      <c r="A78" s="4"/>
      <c r="B78" s="180"/>
      <c r="C78" s="8" t="s">
        <v>21</v>
      </c>
      <c r="D78" s="19"/>
      <c r="E78" s="110"/>
      <c r="F78" s="17" t="s">
        <v>366</v>
      </c>
      <c r="G78" s="151"/>
      <c r="H78" s="151">
        <v>12</v>
      </c>
      <c r="I78" s="181"/>
      <c r="J78" s="191"/>
      <c r="K78" s="191"/>
      <c r="L78" s="182"/>
      <c r="M78" s="9"/>
      <c r="P78" s="4"/>
      <c r="Q78" s="4"/>
      <c r="R78" s="4"/>
      <c r="S78" s="4"/>
    </row>
    <row r="79" spans="1:19" ht="14">
      <c r="A79" s="4"/>
      <c r="B79" s="180"/>
      <c r="C79" s="8" t="s">
        <v>21</v>
      </c>
      <c r="D79" s="19"/>
      <c r="E79" s="110"/>
      <c r="F79" s="17" t="s">
        <v>366</v>
      </c>
      <c r="G79" s="151"/>
      <c r="H79" s="151">
        <v>12</v>
      </c>
      <c r="I79" s="181"/>
      <c r="J79" s="191"/>
      <c r="K79" s="191"/>
      <c r="L79" s="182"/>
      <c r="M79" s="9"/>
      <c r="P79" s="4"/>
      <c r="Q79" s="4"/>
      <c r="R79" s="4"/>
      <c r="S79" s="4"/>
    </row>
    <row r="80" spans="1:19" ht="14">
      <c r="A80" s="4"/>
      <c r="B80" s="180"/>
      <c r="C80" s="8" t="s">
        <v>21</v>
      </c>
      <c r="D80" s="19"/>
      <c r="E80" s="110"/>
      <c r="F80" s="17" t="s">
        <v>366</v>
      </c>
      <c r="G80" s="151"/>
      <c r="H80" s="151">
        <v>12</v>
      </c>
      <c r="I80" s="181"/>
      <c r="J80" s="191"/>
      <c r="K80" s="191"/>
      <c r="L80" s="182"/>
      <c r="M80" s="9"/>
      <c r="P80" s="4"/>
      <c r="Q80" s="4"/>
      <c r="R80" s="4"/>
      <c r="S80" s="4"/>
    </row>
    <row r="81" spans="1:19" ht="14">
      <c r="A81" s="4"/>
      <c r="B81" s="180"/>
      <c r="C81" s="8" t="s">
        <v>21</v>
      </c>
      <c r="D81" s="19"/>
      <c r="E81" s="110"/>
      <c r="F81" s="17" t="s">
        <v>366</v>
      </c>
      <c r="G81" s="151"/>
      <c r="H81" s="151">
        <v>12</v>
      </c>
      <c r="I81" s="181"/>
      <c r="J81" s="191"/>
      <c r="K81" s="191"/>
      <c r="L81" s="182"/>
      <c r="P81" s="4"/>
      <c r="Q81" s="4"/>
      <c r="R81" s="4"/>
      <c r="S81" s="4"/>
    </row>
    <row r="82" spans="1:19" ht="14">
      <c r="A82" s="4"/>
      <c r="B82" s="192"/>
      <c r="C82" s="8"/>
      <c r="D82" s="177"/>
      <c r="E82" s="193"/>
      <c r="F82" s="194"/>
      <c r="G82" s="195"/>
      <c r="H82" s="195"/>
      <c r="I82" s="196"/>
      <c r="J82" s="197"/>
      <c r="K82" s="197"/>
      <c r="P82" s="4"/>
      <c r="Q82" s="4"/>
      <c r="R82" s="4"/>
      <c r="S82" s="4"/>
    </row>
    <row r="83" spans="1:19">
      <c r="A83" s="4"/>
      <c r="B83" s="4"/>
      <c r="C83" s="4"/>
      <c r="D83" s="4"/>
      <c r="E83" s="4"/>
      <c r="F83" s="4"/>
      <c r="G83" s="4"/>
      <c r="H83" s="4"/>
      <c r="I83" s="4"/>
      <c r="J83" s="4"/>
      <c r="K83" s="4"/>
      <c r="L83" s="4"/>
      <c r="M83" s="4"/>
      <c r="N83" s="4"/>
      <c r="O83" s="4"/>
      <c r="P83" s="4"/>
      <c r="Q83" s="4"/>
      <c r="R83" s="4"/>
      <c r="S83" s="4"/>
    </row>
    <row r="84" spans="1:19" ht="16">
      <c r="A84" s="4"/>
      <c r="B84" s="105" t="s">
        <v>373</v>
      </c>
      <c r="E84" s="198"/>
      <c r="J84" s="4"/>
      <c r="K84" s="4"/>
      <c r="L84" s="4"/>
    </row>
    <row r="85" spans="1:19" ht="14">
      <c r="A85" s="4"/>
      <c r="B85" s="199" t="s">
        <v>374</v>
      </c>
      <c r="C85" s="8" t="s">
        <v>11</v>
      </c>
      <c r="D85" s="13">
        <v>0</v>
      </c>
      <c r="J85" s="4"/>
      <c r="L85" s="4"/>
      <c r="M85" s="4"/>
      <c r="N85" s="4"/>
      <c r="O85" s="4"/>
      <c r="P85" s="4"/>
      <c r="Q85" s="4"/>
      <c r="R85" s="4"/>
      <c r="S85" s="4"/>
    </row>
    <row r="86" spans="1:19" ht="14">
      <c r="A86" s="4"/>
      <c r="B86" s="200" t="s">
        <v>375</v>
      </c>
      <c r="C86" s="8"/>
      <c r="D86" s="6">
        <v>5</v>
      </c>
      <c r="E86" s="150" t="s">
        <v>361</v>
      </c>
      <c r="F86" s="150" t="s">
        <v>337</v>
      </c>
      <c r="G86" s="150" t="s">
        <v>363</v>
      </c>
      <c r="H86" s="150" t="s">
        <v>338</v>
      </c>
      <c r="I86" s="179" t="s">
        <v>339</v>
      </c>
      <c r="J86" s="4"/>
      <c r="K86" s="201" t="s">
        <v>376</v>
      </c>
      <c r="L86" s="4"/>
      <c r="M86" s="202" t="s">
        <v>377</v>
      </c>
      <c r="N86" s="4"/>
      <c r="O86" s="4"/>
      <c r="P86" s="4"/>
      <c r="Q86" s="4"/>
      <c r="R86" s="4"/>
      <c r="S86" s="4"/>
    </row>
    <row r="87" spans="1:19" ht="14">
      <c r="A87" s="4"/>
      <c r="B87" s="199" t="s">
        <v>378</v>
      </c>
      <c r="C87" s="8" t="s">
        <v>11</v>
      </c>
      <c r="D87" s="13">
        <v>0</v>
      </c>
      <c r="E87" s="110">
        <v>0</v>
      </c>
      <c r="F87" s="151">
        <v>10</v>
      </c>
      <c r="G87" s="151">
        <v>12</v>
      </c>
      <c r="H87" s="151">
        <v>0</v>
      </c>
      <c r="I87" s="151">
        <v>0</v>
      </c>
      <c r="J87" s="4"/>
      <c r="K87" s="17" t="s">
        <v>25</v>
      </c>
      <c r="L87" s="4"/>
      <c r="M87" s="203">
        <v>150000</v>
      </c>
      <c r="N87" s="4"/>
      <c r="O87" s="4"/>
      <c r="P87" s="4"/>
      <c r="Q87" s="4"/>
      <c r="R87" s="4"/>
      <c r="S87" s="4"/>
    </row>
    <row r="88" spans="1:19" ht="14">
      <c r="A88" s="4"/>
      <c r="B88" s="199" t="s">
        <v>379</v>
      </c>
      <c r="C88" s="8" t="s">
        <v>21</v>
      </c>
      <c r="D88" s="19">
        <v>0</v>
      </c>
      <c r="E88" s="9"/>
      <c r="F88" s="9"/>
      <c r="G88" s="9"/>
      <c r="H88" s="9"/>
      <c r="I88" s="9"/>
      <c r="J88" s="4"/>
      <c r="L88" s="4"/>
      <c r="M88" s="4"/>
      <c r="N88" s="4"/>
      <c r="O88" s="4"/>
      <c r="P88" s="4"/>
      <c r="Q88" s="4"/>
      <c r="R88" s="4"/>
      <c r="S88" s="4"/>
    </row>
    <row r="89" spans="1:19" ht="14">
      <c r="A89" s="4"/>
      <c r="B89" s="204"/>
      <c r="C89" s="8"/>
      <c r="D89" s="177"/>
      <c r="E89" s="9"/>
      <c r="F89" s="9"/>
      <c r="G89" s="9"/>
      <c r="H89" s="9"/>
      <c r="I89" s="9"/>
      <c r="J89" s="4"/>
      <c r="L89" s="4"/>
      <c r="M89" s="4"/>
      <c r="N89" s="4"/>
      <c r="O89" s="4"/>
      <c r="P89" s="4"/>
      <c r="Q89" s="4"/>
      <c r="R89" s="4"/>
      <c r="S89" s="4"/>
    </row>
    <row r="90" spans="1:19" ht="14">
      <c r="A90" s="4"/>
      <c r="B90" s="205" t="s">
        <v>380</v>
      </c>
      <c r="C90" s="183">
        <v>2021</v>
      </c>
      <c r="D90" s="183">
        <v>2022</v>
      </c>
      <c r="E90" s="183">
        <v>2023</v>
      </c>
      <c r="F90" s="183">
        <v>2024</v>
      </c>
      <c r="G90" s="183"/>
      <c r="H90" s="183"/>
      <c r="I90" s="183"/>
      <c r="J90" s="183"/>
      <c r="L90" s="4"/>
      <c r="M90" s="4"/>
      <c r="N90" s="4"/>
      <c r="O90" s="4"/>
      <c r="P90" s="4"/>
      <c r="Q90" s="4"/>
      <c r="R90" s="4"/>
      <c r="S90" s="4"/>
    </row>
    <row r="91" spans="1:19" ht="14">
      <c r="A91" s="4"/>
      <c r="B91" s="206" t="s">
        <v>11</v>
      </c>
      <c r="C91" s="184">
        <v>0</v>
      </c>
      <c r="D91" s="184">
        <v>0</v>
      </c>
      <c r="E91" s="184">
        <v>0</v>
      </c>
      <c r="F91" s="184">
        <v>0</v>
      </c>
      <c r="G91" s="184">
        <v>0</v>
      </c>
      <c r="H91" s="184">
        <v>0</v>
      </c>
      <c r="I91" s="184">
        <v>0</v>
      </c>
      <c r="J91" s="184">
        <v>0</v>
      </c>
      <c r="L91" s="4"/>
      <c r="M91" s="4"/>
      <c r="N91" s="4"/>
      <c r="O91" s="4"/>
      <c r="P91" s="4"/>
      <c r="Q91" s="4"/>
      <c r="R91" s="4"/>
      <c r="S91" s="4"/>
    </row>
    <row r="92" spans="1:19" ht="14">
      <c r="A92" s="4"/>
      <c r="B92" s="152"/>
      <c r="C92" s="152"/>
      <c r="D92" s="152"/>
      <c r="E92" s="152"/>
      <c r="F92" s="152"/>
      <c r="G92" s="152"/>
      <c r="H92" s="152"/>
      <c r="I92" s="152"/>
      <c r="J92" s="152"/>
      <c r="L92" s="4"/>
      <c r="M92" s="4"/>
      <c r="N92" s="4"/>
      <c r="O92" s="4"/>
      <c r="P92" s="4"/>
      <c r="Q92" s="4"/>
      <c r="R92" s="4"/>
      <c r="S92" s="4"/>
    </row>
    <row r="93" spans="1:19" ht="14">
      <c r="A93" s="4"/>
      <c r="B93" s="30" t="s">
        <v>381</v>
      </c>
      <c r="C93" s="8" t="s">
        <v>5</v>
      </c>
      <c r="D93" s="183">
        <v>2022</v>
      </c>
      <c r="E93" s="183">
        <v>2023</v>
      </c>
      <c r="F93" s="183">
        <v>2024</v>
      </c>
      <c r="G93" s="183"/>
      <c r="H93" s="183"/>
      <c r="I93" s="183"/>
      <c r="J93" s="183"/>
      <c r="K93" s="183"/>
      <c r="L93" s="4"/>
      <c r="M93" s="4"/>
      <c r="N93" s="4"/>
      <c r="O93" s="4"/>
      <c r="P93" s="4"/>
      <c r="Q93" s="4"/>
      <c r="R93" s="4"/>
      <c r="S93" s="4"/>
    </row>
    <row r="94" spans="1:19" ht="14">
      <c r="A94" s="4"/>
      <c r="B94" s="22" t="s">
        <v>382</v>
      </c>
      <c r="C94" s="8" t="s">
        <v>21</v>
      </c>
      <c r="D94" s="23"/>
      <c r="E94" s="23"/>
      <c r="F94" s="23"/>
      <c r="G94" s="23"/>
      <c r="H94" s="23"/>
      <c r="I94" s="23"/>
      <c r="J94" s="23"/>
      <c r="K94" s="23"/>
      <c r="L94" s="4"/>
      <c r="M94" s="4"/>
      <c r="N94" s="4"/>
      <c r="O94" s="4"/>
      <c r="P94" s="4"/>
      <c r="Q94" s="4"/>
      <c r="R94" s="4"/>
      <c r="S94" s="4"/>
    </row>
    <row r="95" spans="1:19" ht="14">
      <c r="A95" s="4"/>
      <c r="B95" s="22" t="s">
        <v>383</v>
      </c>
      <c r="C95" s="8" t="s">
        <v>21</v>
      </c>
      <c r="D95" s="23"/>
      <c r="E95" s="23"/>
      <c r="F95" s="23"/>
      <c r="G95" s="23"/>
      <c r="H95" s="23"/>
      <c r="I95" s="23"/>
      <c r="J95" s="23"/>
      <c r="K95" s="23"/>
      <c r="L95" s="4"/>
      <c r="M95" s="4"/>
      <c r="N95" s="4"/>
      <c r="O95" s="4"/>
      <c r="P95" s="4"/>
      <c r="Q95" s="4"/>
      <c r="R95" s="4"/>
      <c r="S95" s="4"/>
    </row>
    <row r="98" spans="2:13" ht="14">
      <c r="K98" s="201"/>
      <c r="M98" s="202"/>
    </row>
    <row r="99" spans="2:13" ht="12.75" customHeight="1">
      <c r="B99" s="105"/>
      <c r="K99" s="17" t="s">
        <v>25</v>
      </c>
      <c r="M99" s="203"/>
    </row>
    <row r="101" spans="2:13" ht="14">
      <c r="B101" s="207"/>
      <c r="C101" s="8"/>
      <c r="D101" s="183"/>
      <c r="E101" s="183"/>
      <c r="F101" s="183"/>
      <c r="G101" s="183"/>
      <c r="H101" s="183"/>
      <c r="I101" s="183"/>
      <c r="J101" s="183"/>
      <c r="K101" s="183"/>
    </row>
    <row r="102" spans="2:13" ht="14">
      <c r="B102" s="208"/>
      <c r="C102" s="8"/>
      <c r="D102" s="144"/>
      <c r="E102" s="144"/>
      <c r="F102" s="144"/>
      <c r="G102" s="144"/>
      <c r="H102" s="144"/>
      <c r="I102" s="144"/>
      <c r="J102" s="144"/>
      <c r="K102" s="144"/>
    </row>
    <row r="103" spans="2:13" ht="14">
      <c r="B103" s="208"/>
      <c r="C103" s="8"/>
      <c r="D103" s="144"/>
      <c r="E103" s="144"/>
      <c r="F103" s="144"/>
      <c r="G103" s="144"/>
      <c r="H103" s="144"/>
      <c r="I103" s="144"/>
      <c r="J103" s="144"/>
      <c r="K103" s="144"/>
    </row>
    <row r="104" spans="2:13" ht="14">
      <c r="B104" s="207"/>
      <c r="D104" s="9"/>
      <c r="E104" s="9"/>
      <c r="F104" s="9"/>
      <c r="G104" s="9"/>
      <c r="H104" s="9"/>
      <c r="I104" s="9"/>
      <c r="J104" s="9"/>
      <c r="K104" s="9"/>
    </row>
    <row r="105" spans="2:13" ht="14">
      <c r="B105" s="208"/>
      <c r="C105" s="8"/>
      <c r="D105" s="144"/>
      <c r="E105" s="144"/>
      <c r="F105" s="144"/>
      <c r="G105" s="144"/>
      <c r="H105" s="144"/>
      <c r="I105" s="144"/>
      <c r="J105" s="144"/>
      <c r="K105" s="144"/>
    </row>
    <row r="106" spans="2:13" ht="14">
      <c r="B106" s="208"/>
      <c r="C106" s="8"/>
      <c r="D106" s="144"/>
      <c r="E106" s="144"/>
      <c r="F106" s="144"/>
      <c r="G106" s="144"/>
      <c r="H106" s="144"/>
      <c r="I106" s="144"/>
      <c r="J106" s="144"/>
      <c r="K106" s="144"/>
    </row>
    <row r="107" spans="2:13" ht="14">
      <c r="B107" s="208"/>
      <c r="C107" s="8"/>
      <c r="D107" s="144"/>
      <c r="E107" s="144"/>
      <c r="F107" s="144"/>
      <c r="G107" s="144"/>
      <c r="H107" s="144"/>
      <c r="I107" s="144"/>
      <c r="J107" s="144"/>
      <c r="K107" s="144"/>
    </row>
    <row r="108" spans="2:13" ht="14">
      <c r="B108" s="207"/>
      <c r="C108" s="8"/>
      <c r="D108" s="144"/>
      <c r="E108" s="144"/>
      <c r="F108" s="144"/>
      <c r="G108" s="144"/>
      <c r="H108" s="144"/>
      <c r="I108" s="144"/>
      <c r="J108" s="144"/>
      <c r="K108" s="144"/>
    </row>
    <row r="112" spans="2:13" ht="13.5" customHeight="1"/>
    <row r="113" spans="2:12" ht="15">
      <c r="B113" s="156" t="s">
        <v>384</v>
      </c>
      <c r="C113" s="8"/>
      <c r="D113" s="183">
        <v>2022</v>
      </c>
      <c r="E113" s="183">
        <v>2023</v>
      </c>
      <c r="F113" s="183">
        <v>2024</v>
      </c>
      <c r="G113" s="183"/>
      <c r="H113" s="183"/>
      <c r="I113" s="183"/>
      <c r="J113" s="183"/>
      <c r="K113" s="183"/>
    </row>
    <row r="114" spans="2:12" ht="14">
      <c r="B114" s="22" t="s">
        <v>385</v>
      </c>
      <c r="C114" s="8" t="s">
        <v>21</v>
      </c>
      <c r="D114" s="144"/>
      <c r="E114" s="22"/>
      <c r="F114" s="22"/>
      <c r="G114" s="22"/>
      <c r="H114" s="22"/>
      <c r="I114" s="22"/>
      <c r="J114" s="22"/>
      <c r="K114" s="22"/>
    </row>
    <row r="115" spans="2:12" ht="14">
      <c r="B115" s="22" t="s">
        <v>386</v>
      </c>
      <c r="C115" s="8" t="s">
        <v>21</v>
      </c>
      <c r="D115" s="22"/>
      <c r="E115" s="22"/>
      <c r="F115" s="22"/>
      <c r="G115" s="22"/>
      <c r="H115" s="22"/>
      <c r="I115" s="22"/>
      <c r="J115" s="22"/>
      <c r="K115" s="22"/>
      <c r="L115" s="209"/>
    </row>
    <row r="116" spans="2:12" ht="14">
      <c r="B116" s="22" t="s">
        <v>358</v>
      </c>
      <c r="C116" s="8" t="s">
        <v>21</v>
      </c>
      <c r="D116" s="22"/>
      <c r="E116" s="22"/>
      <c r="F116" s="22"/>
      <c r="G116" s="22"/>
      <c r="H116" s="22"/>
      <c r="I116" s="22"/>
      <c r="J116" s="22"/>
      <c r="K116" s="22"/>
    </row>
    <row r="117" spans="2:12" ht="14">
      <c r="B117" s="22" t="s">
        <v>385</v>
      </c>
      <c r="C117" s="8" t="s">
        <v>21</v>
      </c>
      <c r="D117" s="22"/>
      <c r="E117" s="22"/>
      <c r="F117" s="22"/>
      <c r="G117" s="22"/>
      <c r="H117" s="22"/>
      <c r="I117" s="22"/>
      <c r="J117" s="22"/>
      <c r="K117" s="22"/>
    </row>
    <row r="118" spans="2:12" ht="14">
      <c r="B118" s="22" t="s">
        <v>386</v>
      </c>
      <c r="C118" s="8" t="s">
        <v>21</v>
      </c>
      <c r="D118" s="22"/>
      <c r="E118" s="22"/>
      <c r="F118" s="22"/>
      <c r="G118" s="22"/>
      <c r="H118" s="22"/>
      <c r="I118" s="22"/>
      <c r="J118" s="22"/>
      <c r="K118" s="22"/>
      <c r="L118" s="209"/>
    </row>
    <row r="119" spans="2:12" ht="14">
      <c r="B119" s="22" t="s">
        <v>358</v>
      </c>
      <c r="C119" s="8" t="s">
        <v>21</v>
      </c>
      <c r="D119" s="22"/>
      <c r="E119" s="22"/>
      <c r="F119" s="22"/>
      <c r="G119" s="22"/>
      <c r="H119" s="22"/>
      <c r="I119" s="22"/>
      <c r="J119" s="22"/>
      <c r="K119" s="22"/>
    </row>
    <row r="120" spans="2:12" ht="14">
      <c r="B120" s="22" t="s">
        <v>385</v>
      </c>
      <c r="C120" s="8" t="s">
        <v>21</v>
      </c>
      <c r="D120" s="22"/>
      <c r="E120" s="22"/>
      <c r="F120" s="22"/>
      <c r="G120" s="22"/>
      <c r="H120" s="22"/>
      <c r="I120" s="22"/>
      <c r="J120" s="22"/>
      <c r="K120" s="22"/>
    </row>
    <row r="121" spans="2:12" ht="14">
      <c r="B121" s="22" t="s">
        <v>386</v>
      </c>
      <c r="C121" s="8" t="s">
        <v>21</v>
      </c>
      <c r="D121" s="22"/>
      <c r="E121" s="22"/>
      <c r="F121" s="22"/>
      <c r="G121" s="22"/>
      <c r="H121" s="22"/>
      <c r="I121" s="22"/>
      <c r="J121" s="22"/>
      <c r="K121" s="22"/>
      <c r="L121" s="209"/>
    </row>
    <row r="122" spans="2:12" ht="14">
      <c r="B122" s="22" t="s">
        <v>358</v>
      </c>
      <c r="C122" s="8" t="s">
        <v>21</v>
      </c>
      <c r="D122" s="22"/>
      <c r="E122" s="22"/>
      <c r="F122" s="22"/>
      <c r="G122" s="22"/>
      <c r="H122" s="22"/>
      <c r="I122" s="22"/>
      <c r="J122" s="22"/>
      <c r="K122" s="22"/>
    </row>
  </sheetData>
  <mergeCells count="5">
    <mergeCell ref="B5:L5"/>
    <mergeCell ref="B14:C14"/>
    <mergeCell ref="F15:G15"/>
    <mergeCell ref="O27:Q28"/>
    <mergeCell ref="O29:S31"/>
  </mergeCells>
  <conditionalFormatting sqref="O27">
    <cfRule type="cellIs" dxfId="646" priority="2" operator="equal">
      <formula>"Errore: controlla il valore dei mutui"</formula>
    </cfRule>
  </conditionalFormatting>
  <conditionalFormatting sqref="D94:K95">
    <cfRule type="expression" dxfId="645" priority="3">
      <formula>IF(D$93&lt;&gt;"",1,0)</formula>
    </cfRule>
  </conditionalFormatting>
  <conditionalFormatting sqref="F26:L31">
    <cfRule type="expression" dxfId="644" priority="4">
      <formula>IF(F$25="",1,0)</formula>
    </cfRule>
  </conditionalFormatting>
  <conditionalFormatting sqref="F26:K31">
    <cfRule type="expression" dxfId="643" priority="5">
      <formula>IF(F$25&lt;&gt;"",1,0)</formula>
    </cfRule>
  </conditionalFormatting>
  <conditionalFormatting sqref="F32:L33">
    <cfRule type="expression" dxfId="642" priority="6">
      <formula>IF(F$25="",1,0)</formula>
    </cfRule>
  </conditionalFormatting>
  <conditionalFormatting sqref="F32:K33">
    <cfRule type="expression" dxfId="641" priority="7">
      <formula>IF(F$25&lt;&gt;"",1,0)</formula>
    </cfRule>
  </conditionalFormatting>
  <conditionalFormatting sqref="F34:L35">
    <cfRule type="expression" dxfId="640" priority="8">
      <formula>IF(F$25="",1,0)</formula>
    </cfRule>
  </conditionalFormatting>
  <conditionalFormatting sqref="F34:K35">
    <cfRule type="expression" dxfId="639" priority="9">
      <formula>IF(F$25&lt;&gt;"",1,0)</formula>
    </cfRule>
  </conditionalFormatting>
  <conditionalFormatting sqref="F36:L37">
    <cfRule type="expression" dxfId="638" priority="10">
      <formula>IF(F$25="",1,0)</formula>
    </cfRule>
  </conditionalFormatting>
  <conditionalFormatting sqref="F36:K37">
    <cfRule type="expression" dxfId="637" priority="11">
      <formula>IF(F$25&lt;&gt;"",1,0)</formula>
    </cfRule>
  </conditionalFormatting>
  <conditionalFormatting sqref="F44:K45">
    <cfRule type="expression" dxfId="636" priority="12">
      <formula>IF(F$25&lt;&gt;"",1,0)</formula>
    </cfRule>
  </conditionalFormatting>
  <conditionalFormatting sqref="F38:L39">
    <cfRule type="expression" dxfId="635" priority="13">
      <formula>IF(F$25="",1,0)</formula>
    </cfRule>
  </conditionalFormatting>
  <conditionalFormatting sqref="F38:K39">
    <cfRule type="expression" dxfId="634" priority="14">
      <formula>IF(F$25&lt;&gt;"",1,0)</formula>
    </cfRule>
  </conditionalFormatting>
  <conditionalFormatting sqref="F40:L41">
    <cfRule type="expression" dxfId="633" priority="15">
      <formula>IF(F$25="",1,0)</formula>
    </cfRule>
  </conditionalFormatting>
  <conditionalFormatting sqref="F40:K41">
    <cfRule type="expression" dxfId="632" priority="16">
      <formula>IF(F$25&lt;&gt;"",1,0)</formula>
    </cfRule>
  </conditionalFormatting>
  <conditionalFormatting sqref="F42:L43">
    <cfRule type="expression" dxfId="631" priority="17">
      <formula>IF(F$25="",1,0)</formula>
    </cfRule>
  </conditionalFormatting>
  <conditionalFormatting sqref="F42:K43">
    <cfRule type="expression" dxfId="630" priority="18">
      <formula>IF(F$25&lt;&gt;"",1,0)</formula>
    </cfRule>
  </conditionalFormatting>
  <conditionalFormatting sqref="F44:L45">
    <cfRule type="expression" dxfId="629" priority="19">
      <formula>IF(F$25="",1,0)</formula>
    </cfRule>
  </conditionalFormatting>
  <conditionalFormatting sqref="K99">
    <cfRule type="expression" dxfId="628" priority="20">
      <formula>IF($K$98="",1,0)</formula>
    </cfRule>
  </conditionalFormatting>
  <conditionalFormatting sqref="D102:K103 D105:K108">
    <cfRule type="expression" dxfId="627" priority="21">
      <formula>IF(D$101&lt;&gt;"",1,0)</formula>
    </cfRule>
  </conditionalFormatting>
  <conditionalFormatting sqref="K86:K87">
    <cfRule type="expression" dxfId="626" priority="22">
      <formula>IF($B$85="",1,0)</formula>
    </cfRule>
  </conditionalFormatting>
  <conditionalFormatting sqref="D85:I88 M86:M87">
    <cfRule type="expression" dxfId="625" priority="23">
      <formula>IF($B$85="",1,0)</formula>
    </cfRule>
  </conditionalFormatting>
  <conditionalFormatting sqref="B84">
    <cfRule type="expression" dxfId="624" priority="24">
      <formula>IF($B$85="",1,0)</formula>
    </cfRule>
  </conditionalFormatting>
  <conditionalFormatting sqref="D114:K122">
    <cfRule type="expression" dxfId="623" priority="25">
      <formula>IF(D$113&lt;&gt;"",1,0)</formula>
    </cfRule>
  </conditionalFormatting>
  <conditionalFormatting sqref="C91 D74:J74 D91:J91 K74">
    <cfRule type="expression" dxfId="622" priority="26">
      <formula>IF(C73&lt;&gt;"",1,0)</formula>
    </cfRule>
  </conditionalFormatting>
  <conditionalFormatting sqref="D8:K11 N20:U21">
    <cfRule type="expression" dxfId="621" priority="27">
      <formula>IF(D$7&lt;&gt;"",1,0)</formula>
    </cfRule>
  </conditionalFormatting>
  <conditionalFormatting sqref="D18:H19">
    <cfRule type="expression" dxfId="620" priority="28">
      <formula>IF(D$17&lt;&gt;"",1,0)</formula>
    </cfRule>
  </conditionalFormatting>
  <conditionalFormatting sqref="D21:H22">
    <cfRule type="expression" dxfId="619" priority="29">
      <formula>IF(D$17&lt;&gt;"",1,0)</formula>
    </cfRule>
  </conditionalFormatting>
  <conditionalFormatting sqref="O18:V19">
    <cfRule type="expression" dxfId="618" priority="30">
      <formula>IF(O$17="",0,1)</formula>
    </cfRule>
  </conditionalFormatting>
  <conditionalFormatting sqref="D20">
    <cfRule type="expression" dxfId="617" priority="31">
      <formula>IF($D$17="",0,1)</formula>
    </cfRule>
  </conditionalFormatting>
  <conditionalFormatting sqref="O27">
    <cfRule type="containsText" dxfId="616" priority="32" operator="containsText" text="Errore">
      <formula>NOT(ISERROR(SEARCH("Errore",O27)))</formula>
    </cfRule>
  </conditionalFormatting>
  <dataValidations count="10">
    <dataValidation allowBlank="1" showInputMessage="1" showErrorMessage="1" prompt="Se si imposta un valore molto alto del parametro il fido verrà utilizzato maggiormente, viceversa se si imposta un valore basso. " sqref="D20" xr:uid="{00000000-0002-0000-0400-000000000000}">
      <formula1>0</formula1>
      <formula2>0</formula2>
    </dataValidation>
    <dataValidation type="decimal" operator="greaterThanOrEqual" allowBlank="1" showInputMessage="1" showErrorMessage="1" prompt="Inserire il valore effettivo di immissione di risorse finanziarie per ogni anno" sqref="D8" xr:uid="{00000000-0002-0000-0400-000001000000}">
      <formula1>0</formula1>
      <formula2>0</formula2>
    </dataValidation>
    <dataValidation type="whole" operator="lessThan" allowBlank="1" showInputMessage="1" showErrorMessage="1" errorTitle="ATTENZIONE" error="Gli oneri finanziari da inserire si riferiscono solo agli anni previsionali" sqref="D27 D29 D31 D33 D35 D37 D39 D41 D43 D45" xr:uid="{00000000-0002-0000-0400-000002000000}">
      <formula1>-99999999</formula1>
      <formula2>0</formula2>
    </dataValidation>
    <dataValidation type="list" allowBlank="1" showInputMessage="1" showErrorMessage="1" sqref="H77:H82 G87" xr:uid="{00000000-0002-0000-0400-000003000000}">
      <formula1>rata_mutuo</formula1>
      <formula2>0</formula2>
    </dataValidation>
    <dataValidation type="list" allowBlank="1" showInputMessage="1" showErrorMessage="1" sqref="F77:F82" xr:uid="{00000000-0002-0000-0400-000004000000}">
      <formula1>tasso_mutui</formula1>
      <formula2>0</formula2>
    </dataValidation>
    <dataValidation type="decimal" operator="greaterThanOrEqual" allowBlank="1" showInputMessage="1" showErrorMessage="1" sqref="E8:K8 D9:K12 D19:H19 D21:H21 D26:L26 E27:L27 D28:L28 E29:L29 D30:L30 E31:L31 D32:L32 E33:L33 D34:L34 E35:L35 D36:L36 E37:L37 D38:L38 E39:L39 D40:L40 E41:L41 D42:L42 E43:L43 D44:L44 E45:L45 E59:L61 L62:L67 E67:K67 D68:H72 J68:K72 J77:K77" xr:uid="{00000000-0002-0000-0400-000005000000}">
      <formula1>0</formula1>
      <formula2>0</formula2>
    </dataValidation>
    <dataValidation type="list" allowBlank="1" showInputMessage="1" showErrorMessage="1" sqref="D86" xr:uid="{00000000-0002-0000-0400-000006000000}">
      <formula1>fondo_perduto</formula1>
      <formula2>0</formula2>
    </dataValidation>
    <dataValidation type="date" operator="greaterThanOrEqual" allowBlank="1" showInputMessage="1" showErrorMessage="1" errorTitle="DATA EROGAZIONE NUOVO MUTUO" error="ERRORE: L'ANNO DI EROGAZIONE DEL NUOVO LEASING NON PUO' ESSERE ANTERIORE A QUELLO DELL'INVESTIMENTO" sqref="I77:I81" xr:uid="{00000000-0002-0000-0400-000007000000}">
      <formula1>DATE(#REF!,1,1)</formula1>
      <formula2>0</formula2>
    </dataValidation>
    <dataValidation type="date" operator="greaterThanOrEqual" allowBlank="1" showInputMessage="1" showErrorMessage="1" errorTitle="DATA EROGAZIONE NUOVO MUTUO" error="ERRORE: L'ANNO DI EROGAZIONE DEL NUOVO MUTUO NON PUO' ESSERE ANTERIORE A QUELLO DELL'INVESTIMENTO" sqref="I68:I72" xr:uid="{00000000-0002-0000-0400-000008000000}">
      <formula1>DATE(#REF!,1,1)</formula1>
      <formula2>0</formula2>
    </dataValidation>
    <dataValidation type="date" operator="greaterThanOrEqual" allowBlank="1" showInputMessage="1" showErrorMessage="1" errorTitle="DATA EROGAZIONE NUOVO LEASING" error="ERRORE: L'ANNO DI EROGAZIONE DEL NUOVO LEASING NON PUO' ESSERE ANTERIORE A QUELLO DELL'INVESTIMENTO" sqref="I82" xr:uid="{00000000-0002-0000-0400-000009000000}">
      <formula1>DATE(#REF!,1,1)</formula1>
      <formula2>0</formula2>
    </dataValidation>
  </dataValidations>
  <pageMargins left="0.7" right="0.7" top="0.75" bottom="0.75" header="0.51180555555555496" footer="0.51180555555555496"/>
  <pageSetup paperSize="9" firstPageNumber="0" orientation="landscape"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B1:AM161"/>
  <sheetViews>
    <sheetView showGridLines="0" zoomScale="85" zoomScaleNormal="85" workbookViewId="0">
      <selection activeCell="D6" sqref="D6"/>
    </sheetView>
  </sheetViews>
  <sheetFormatPr baseColWidth="10" defaultColWidth="8.83203125" defaultRowHeight="13"/>
  <cols>
    <col min="1" max="1" width="2.6640625" customWidth="1"/>
    <col min="2" max="2" width="41.33203125" customWidth="1"/>
    <col min="3" max="3" width="5.6640625" customWidth="1"/>
    <col min="4" max="15" width="14.6640625" customWidth="1"/>
    <col min="16" max="1025" width="8.83203125" customWidth="1"/>
  </cols>
  <sheetData>
    <row r="1" spans="2:19" ht="72" customHeight="1">
      <c r="C1" s="1" t="s">
        <v>387</v>
      </c>
    </row>
    <row r="2" spans="2:19" ht="46" customHeight="1"/>
    <row r="3" spans="2:19" ht="38" customHeight="1"/>
    <row r="4" spans="2:19" ht="26.25" customHeight="1">
      <c r="B4" s="851" t="s">
        <v>387</v>
      </c>
      <c r="C4" s="851"/>
      <c r="D4" s="851"/>
      <c r="E4" s="851"/>
      <c r="F4" s="851"/>
      <c r="G4" s="851"/>
      <c r="H4" s="851"/>
      <c r="I4" s="851"/>
      <c r="J4" s="851"/>
      <c r="K4" s="851"/>
      <c r="L4" s="851"/>
      <c r="M4" s="851"/>
      <c r="N4" s="851"/>
      <c r="O4" s="851"/>
    </row>
    <row r="5" spans="2:19" ht="14">
      <c r="B5" s="201"/>
      <c r="C5" s="8"/>
      <c r="D5" s="210"/>
      <c r="E5" s="210"/>
      <c r="F5" s="210"/>
      <c r="G5" s="210"/>
      <c r="H5" s="210"/>
      <c r="I5" s="210"/>
      <c r="J5" s="210"/>
      <c r="K5" s="210"/>
      <c r="L5" s="9"/>
      <c r="M5" s="9"/>
    </row>
    <row r="6" spans="2:19" ht="15">
      <c r="B6" s="211" t="s">
        <v>388</v>
      </c>
      <c r="C6" s="212"/>
      <c r="D6" s="855" t="s">
        <v>389</v>
      </c>
      <c r="E6" s="855"/>
      <c r="F6" s="213" t="s">
        <v>390</v>
      </c>
      <c r="G6" s="210"/>
      <c r="H6" s="210"/>
      <c r="I6" s="210"/>
      <c r="J6" s="210"/>
      <c r="K6" s="210"/>
      <c r="L6" s="9"/>
      <c r="M6" s="9"/>
    </row>
    <row r="7" spans="2:19" ht="15" customHeight="1">
      <c r="B7" s="211" t="s">
        <v>391</v>
      </c>
      <c r="C7" s="8"/>
      <c r="D7" s="855" t="s">
        <v>25</v>
      </c>
      <c r="E7" s="855"/>
      <c r="F7" s="210"/>
      <c r="G7" s="210"/>
      <c r="H7" s="210"/>
      <c r="I7" s="210"/>
      <c r="J7" s="210"/>
      <c r="K7" s="210"/>
      <c r="L7" s="9"/>
      <c r="M7" s="9"/>
    </row>
    <row r="8" spans="2:19" ht="27.75" customHeight="1">
      <c r="B8" s="214"/>
      <c r="C8" s="212"/>
      <c r="D8" s="215"/>
      <c r="E8" s="215"/>
      <c r="F8" s="215"/>
      <c r="G8" s="215"/>
      <c r="H8" s="215"/>
      <c r="I8" s="215"/>
      <c r="J8" s="215"/>
      <c r="K8" s="215"/>
      <c r="L8" s="9"/>
      <c r="M8" s="215"/>
      <c r="N8" s="215"/>
      <c r="O8" s="215"/>
    </row>
    <row r="9" spans="2:19" ht="14">
      <c r="B9" s="216"/>
      <c r="C9" s="212"/>
      <c r="D9" s="157">
        <v>0</v>
      </c>
      <c r="E9" s="157">
        <v>0</v>
      </c>
      <c r="F9" s="157">
        <v>0</v>
      </c>
      <c r="G9" s="157">
        <v>0</v>
      </c>
      <c r="H9" s="157">
        <v>0</v>
      </c>
      <c r="I9" s="157">
        <v>0</v>
      </c>
      <c r="J9" s="157">
        <v>0</v>
      </c>
      <c r="K9" s="157">
        <v>0</v>
      </c>
      <c r="L9" s="204"/>
      <c r="M9" s="157"/>
      <c r="N9" s="157"/>
      <c r="O9" s="157"/>
    </row>
    <row r="10" spans="2:19" ht="14">
      <c r="B10" s="217"/>
      <c r="C10" s="212"/>
      <c r="D10" s="218"/>
      <c r="E10" s="218"/>
      <c r="F10" s="218"/>
      <c r="G10" s="218"/>
      <c r="H10" s="218"/>
      <c r="I10" s="218"/>
      <c r="J10" s="218"/>
      <c r="K10" s="218"/>
      <c r="L10" s="204"/>
      <c r="M10" s="219"/>
      <c r="N10" s="219"/>
      <c r="O10" s="219"/>
    </row>
    <row r="12" spans="2:19" ht="15.75" customHeight="1">
      <c r="B12" s="220"/>
      <c r="C12" s="220"/>
      <c r="D12" s="220"/>
      <c r="E12" s="220"/>
      <c r="F12" s="220"/>
      <c r="G12" s="220"/>
      <c r="H12" s="220"/>
      <c r="I12" s="220"/>
      <c r="J12" s="220"/>
      <c r="K12" s="220"/>
      <c r="L12" s="9"/>
      <c r="M12" s="221"/>
      <c r="N12" s="221"/>
      <c r="O12" s="221"/>
      <c r="Q12" s="858" t="s">
        <v>392</v>
      </c>
      <c r="R12" s="858"/>
      <c r="S12" s="858"/>
    </row>
    <row r="13" spans="2:19" ht="16">
      <c r="B13" s="105" t="s">
        <v>393</v>
      </c>
      <c r="C13" s="222" t="s">
        <v>5</v>
      </c>
      <c r="D13" s="106">
        <v>2022</v>
      </c>
      <c r="E13" s="143">
        <v>2023</v>
      </c>
      <c r="F13" s="143">
        <v>2024</v>
      </c>
      <c r="G13" s="143"/>
      <c r="H13" s="143"/>
      <c r="I13" s="143"/>
      <c r="J13" s="143"/>
      <c r="K13" s="143"/>
      <c r="L13" s="150" t="s">
        <v>394</v>
      </c>
      <c r="M13" s="223" t="s">
        <v>395</v>
      </c>
      <c r="N13" s="223" t="s">
        <v>396</v>
      </c>
      <c r="O13" s="223" t="s">
        <v>397</v>
      </c>
      <c r="Q13" s="858"/>
      <c r="R13" s="858"/>
      <c r="S13" s="858"/>
    </row>
    <row r="14" spans="2:19" ht="14">
      <c r="B14" s="180" t="s">
        <v>398</v>
      </c>
      <c r="C14" s="224" t="s">
        <v>21</v>
      </c>
      <c r="D14" s="225">
        <v>890000</v>
      </c>
      <c r="E14" s="23">
        <v>1485000</v>
      </c>
      <c r="F14" s="23">
        <v>1912500</v>
      </c>
      <c r="G14" s="23"/>
      <c r="H14" s="23"/>
      <c r="I14" s="23"/>
      <c r="J14" s="23"/>
      <c r="K14" s="109"/>
      <c r="L14" s="226">
        <v>0.22</v>
      </c>
      <c r="M14" s="227">
        <v>120</v>
      </c>
      <c r="N14" s="125">
        <v>90</v>
      </c>
      <c r="O14" s="125">
        <v>90</v>
      </c>
    </row>
    <row r="15" spans="2:19" ht="14">
      <c r="B15" s="180"/>
      <c r="C15" s="224" t="s">
        <v>21</v>
      </c>
      <c r="D15" s="225"/>
      <c r="E15" s="23"/>
      <c r="F15" s="23"/>
      <c r="G15" s="23"/>
      <c r="H15" s="23"/>
      <c r="I15" s="23"/>
      <c r="J15" s="23"/>
      <c r="K15" s="109"/>
      <c r="L15" s="226"/>
      <c r="M15" s="227"/>
      <c r="N15" s="125"/>
      <c r="O15" s="125"/>
    </row>
    <row r="16" spans="2:19" ht="14">
      <c r="B16" s="180"/>
      <c r="C16" s="224" t="s">
        <v>21</v>
      </c>
      <c r="D16" s="225"/>
      <c r="E16" s="23"/>
      <c r="F16" s="23"/>
      <c r="G16" s="23"/>
      <c r="H16" s="23"/>
      <c r="I16" s="23"/>
      <c r="J16" s="23"/>
      <c r="K16" s="109"/>
      <c r="L16" s="226"/>
      <c r="M16" s="227"/>
      <c r="N16" s="125"/>
      <c r="O16" s="125"/>
    </row>
    <row r="17" spans="2:28" ht="14">
      <c r="B17" s="180"/>
      <c r="C17" s="224" t="s">
        <v>21</v>
      </c>
      <c r="D17" s="225"/>
      <c r="E17" s="23"/>
      <c r="F17" s="23"/>
      <c r="G17" s="23"/>
      <c r="H17" s="23"/>
      <c r="I17" s="23"/>
      <c r="J17" s="23"/>
      <c r="K17" s="109"/>
      <c r="L17" s="226"/>
      <c r="M17" s="227"/>
      <c r="N17" s="125"/>
      <c r="O17" s="125"/>
    </row>
    <row r="18" spans="2:28" ht="14">
      <c r="B18" s="180"/>
      <c r="C18" s="224" t="s">
        <v>21</v>
      </c>
      <c r="D18" s="225"/>
      <c r="E18" s="23"/>
      <c r="F18" s="23"/>
      <c r="G18" s="23"/>
      <c r="H18" s="23"/>
      <c r="I18" s="23"/>
      <c r="J18" s="23"/>
      <c r="K18" s="109"/>
      <c r="L18" s="226"/>
      <c r="M18" s="227"/>
      <c r="N18" s="125"/>
      <c r="O18" s="125"/>
    </row>
    <row r="19" spans="2:28" ht="14">
      <c r="B19" s="180"/>
      <c r="C19" s="224" t="s">
        <v>21</v>
      </c>
      <c r="D19" s="225"/>
      <c r="E19" s="23"/>
      <c r="F19" s="23"/>
      <c r="G19" s="23"/>
      <c r="H19" s="23"/>
      <c r="I19" s="23"/>
      <c r="J19" s="23"/>
      <c r="K19" s="109"/>
      <c r="L19" s="226"/>
      <c r="M19" s="227"/>
      <c r="N19" s="125"/>
      <c r="O19" s="125"/>
    </row>
    <row r="20" spans="2:28" ht="14">
      <c r="B20" s="180"/>
      <c r="C20" s="224" t="s">
        <v>21</v>
      </c>
      <c r="D20" s="225"/>
      <c r="E20" s="23"/>
      <c r="F20" s="23"/>
      <c r="G20" s="23"/>
      <c r="H20" s="23"/>
      <c r="I20" s="23"/>
      <c r="J20" s="23"/>
      <c r="K20" s="109"/>
      <c r="L20" s="226"/>
      <c r="M20" s="227"/>
      <c r="N20" s="125"/>
      <c r="O20" s="125"/>
    </row>
    <row r="21" spans="2:28" ht="14">
      <c r="B21" s="180"/>
      <c r="C21" s="224" t="s">
        <v>21</v>
      </c>
      <c r="D21" s="225"/>
      <c r="E21" s="23"/>
      <c r="F21" s="23"/>
      <c r="G21" s="23"/>
      <c r="H21" s="23"/>
      <c r="I21" s="23"/>
      <c r="J21" s="23"/>
      <c r="K21" s="109"/>
      <c r="L21" s="226"/>
      <c r="M21" s="227"/>
      <c r="N21" s="125"/>
      <c r="O21" s="125"/>
    </row>
    <row r="22" spans="2:28" ht="14">
      <c r="B22" s="180"/>
      <c r="C22" s="224" t="s">
        <v>21</v>
      </c>
      <c r="D22" s="225"/>
      <c r="E22" s="23"/>
      <c r="F22" s="23"/>
      <c r="G22" s="23"/>
      <c r="H22" s="23"/>
      <c r="I22" s="23"/>
      <c r="J22" s="23"/>
      <c r="K22" s="109"/>
      <c r="L22" s="226"/>
      <c r="M22" s="227"/>
      <c r="N22" s="125"/>
      <c r="O22" s="125"/>
    </row>
    <row r="23" spans="2:28" ht="14">
      <c r="B23" s="180"/>
      <c r="C23" s="224" t="s">
        <v>21</v>
      </c>
      <c r="D23" s="225"/>
      <c r="E23" s="23"/>
      <c r="F23" s="23"/>
      <c r="G23" s="23"/>
      <c r="H23" s="23"/>
      <c r="I23" s="23"/>
      <c r="J23" s="23"/>
      <c r="K23" s="109"/>
      <c r="L23" s="226"/>
      <c r="M23" s="227"/>
      <c r="N23" s="125"/>
      <c r="O23" s="125"/>
    </row>
    <row r="24" spans="2:28" ht="14">
      <c r="B24" s="180"/>
      <c r="C24" s="224" t="s">
        <v>21</v>
      </c>
      <c r="D24" s="225"/>
      <c r="E24" s="23"/>
      <c r="F24" s="23"/>
      <c r="G24" s="23"/>
      <c r="H24" s="23"/>
      <c r="I24" s="23"/>
      <c r="J24" s="23"/>
      <c r="K24" s="109"/>
      <c r="L24" s="226"/>
      <c r="M24" s="227"/>
      <c r="N24" s="125"/>
      <c r="O24" s="125"/>
    </row>
    <row r="25" spans="2:28" ht="14">
      <c r="B25" s="180"/>
      <c r="C25" s="224" t="s">
        <v>21</v>
      </c>
      <c r="D25" s="225"/>
      <c r="E25" s="23"/>
      <c r="F25" s="23"/>
      <c r="G25" s="23"/>
      <c r="H25" s="23"/>
      <c r="I25" s="23"/>
      <c r="J25" s="23"/>
      <c r="K25" s="109"/>
      <c r="L25" s="226"/>
      <c r="M25" s="227"/>
      <c r="N25" s="125"/>
      <c r="O25" s="125"/>
    </row>
    <row r="26" spans="2:28" ht="14">
      <c r="B26" s="180"/>
      <c r="C26" s="224" t="s">
        <v>21</v>
      </c>
      <c r="D26" s="225"/>
      <c r="E26" s="23"/>
      <c r="F26" s="23"/>
      <c r="G26" s="23"/>
      <c r="H26" s="23"/>
      <c r="I26" s="23"/>
      <c r="J26" s="23"/>
      <c r="K26" s="109"/>
      <c r="L26" s="226"/>
      <c r="M26" s="227"/>
      <c r="N26" s="125"/>
      <c r="O26" s="125"/>
    </row>
    <row r="27" spans="2:28" ht="14">
      <c r="B27" s="180"/>
      <c r="C27" s="224" t="s">
        <v>21</v>
      </c>
      <c r="D27" s="225"/>
      <c r="E27" s="23"/>
      <c r="F27" s="23"/>
      <c r="G27" s="23"/>
      <c r="H27" s="23"/>
      <c r="I27" s="23"/>
      <c r="J27" s="23"/>
      <c r="K27" s="109"/>
      <c r="L27" s="226"/>
      <c r="M27" s="227"/>
      <c r="N27" s="125"/>
      <c r="O27" s="125"/>
    </row>
    <row r="28" spans="2:28" ht="12.75" customHeight="1">
      <c r="B28" s="228" t="s">
        <v>399</v>
      </c>
      <c r="C28" s="224" t="s">
        <v>21</v>
      </c>
      <c r="D28" s="225"/>
      <c r="E28" s="23"/>
      <c r="F28" s="23"/>
      <c r="G28" s="23"/>
      <c r="H28" s="23"/>
      <c r="I28" s="23"/>
      <c r="J28" s="23"/>
      <c r="K28" s="109"/>
      <c r="L28" s="226"/>
      <c r="M28" s="227"/>
      <c r="N28" s="125"/>
      <c r="O28" s="125"/>
    </row>
    <row r="29" spans="2:28" ht="12.75" customHeight="1">
      <c r="B29" s="228" t="s">
        <v>400</v>
      </c>
      <c r="C29" s="8" t="s">
        <v>21</v>
      </c>
      <c r="D29" s="229">
        <v>890000</v>
      </c>
      <c r="E29" s="229">
        <v>1485000</v>
      </c>
      <c r="F29" s="229">
        <v>1912500</v>
      </c>
      <c r="G29" s="229"/>
      <c r="H29" s="229"/>
      <c r="I29" s="229"/>
      <c r="J29" s="229"/>
      <c r="K29" s="229"/>
    </row>
    <row r="30" spans="2:28" ht="16">
      <c r="B30" s="105"/>
      <c r="C30" s="222"/>
      <c r="D30" s="106"/>
      <c r="E30" s="143"/>
      <c r="F30" s="143"/>
      <c r="G30" s="143"/>
      <c r="H30" s="143"/>
      <c r="I30" s="143"/>
      <c r="J30" s="143"/>
      <c r="K30" s="106"/>
      <c r="L30" s="150"/>
      <c r="M30" s="223"/>
      <c r="N30" s="223"/>
      <c r="O30" s="223"/>
      <c r="S30" s="105" t="s">
        <v>401</v>
      </c>
      <c r="T30" s="230"/>
      <c r="U30" s="183"/>
      <c r="V30" s="183"/>
      <c r="W30" s="183"/>
      <c r="X30" s="183"/>
      <c r="Y30" s="183"/>
      <c r="Z30" s="183"/>
      <c r="AA30" s="183"/>
      <c r="AB30" s="183"/>
    </row>
    <row r="31" spans="2:28" ht="14">
      <c r="B31" s="180" t="s">
        <v>398</v>
      </c>
      <c r="C31" s="224"/>
      <c r="D31" s="225"/>
      <c r="E31" s="23"/>
      <c r="F31" s="23"/>
      <c r="G31" s="23"/>
      <c r="H31" s="23"/>
      <c r="I31" s="23"/>
      <c r="J31" s="23"/>
      <c r="K31" s="109"/>
      <c r="L31" s="226">
        <v>0.22</v>
      </c>
      <c r="M31" s="227">
        <v>120</v>
      </c>
      <c r="N31" s="125">
        <v>90</v>
      </c>
      <c r="O31" s="125">
        <v>90</v>
      </c>
      <c r="S31" s="7" t="s">
        <v>402</v>
      </c>
      <c r="T31" s="230"/>
      <c r="U31" s="231"/>
      <c r="V31" s="231"/>
      <c r="W31" s="231"/>
      <c r="X31" s="231"/>
      <c r="Y31" s="231"/>
      <c r="Z31" s="231"/>
      <c r="AA31" s="231"/>
      <c r="AB31" s="231"/>
    </row>
    <row r="32" spans="2:28" ht="14">
      <c r="B32" s="180"/>
      <c r="C32" s="224"/>
      <c r="D32" s="225"/>
      <c r="E32" s="23"/>
      <c r="F32" s="23"/>
      <c r="G32" s="23"/>
      <c r="H32" s="23"/>
      <c r="I32" s="23"/>
      <c r="J32" s="23"/>
      <c r="K32" s="109"/>
      <c r="L32" s="226"/>
      <c r="M32" s="227"/>
      <c r="N32" s="125"/>
      <c r="O32" s="125"/>
      <c r="S32" s="7"/>
      <c r="T32" s="230"/>
      <c r="U32" s="231"/>
      <c r="V32" s="231"/>
      <c r="W32" s="231"/>
      <c r="X32" s="231"/>
      <c r="Y32" s="231"/>
      <c r="Z32" s="231"/>
      <c r="AA32" s="231"/>
      <c r="AB32" s="231"/>
    </row>
    <row r="33" spans="2:28" ht="14">
      <c r="B33" s="180"/>
      <c r="C33" s="224"/>
      <c r="D33" s="225"/>
      <c r="E33" s="23"/>
      <c r="F33" s="23"/>
      <c r="G33" s="23"/>
      <c r="H33" s="23"/>
      <c r="I33" s="23"/>
      <c r="J33" s="23"/>
      <c r="K33" s="109"/>
      <c r="L33" s="226"/>
      <c r="M33" s="227"/>
      <c r="N33" s="125"/>
      <c r="O33" s="125"/>
      <c r="S33" s="7"/>
      <c r="T33" s="230"/>
      <c r="U33" s="231"/>
      <c r="V33" s="231"/>
      <c r="W33" s="231"/>
      <c r="X33" s="231"/>
      <c r="Y33" s="231"/>
      <c r="Z33" s="231"/>
      <c r="AA33" s="231"/>
      <c r="AB33" s="231"/>
    </row>
    <row r="34" spans="2:28" ht="14">
      <c r="B34" s="180"/>
      <c r="C34" s="224"/>
      <c r="D34" s="225"/>
      <c r="E34" s="23"/>
      <c r="F34" s="23"/>
      <c r="G34" s="23"/>
      <c r="H34" s="23"/>
      <c r="I34" s="23"/>
      <c r="J34" s="23"/>
      <c r="K34" s="109"/>
      <c r="L34" s="226"/>
      <c r="M34" s="227"/>
      <c r="N34" s="125"/>
      <c r="O34" s="125"/>
      <c r="S34" s="7"/>
      <c r="T34" s="230"/>
      <c r="U34" s="231"/>
      <c r="V34" s="231"/>
      <c r="W34" s="231"/>
      <c r="X34" s="231"/>
      <c r="Y34" s="231"/>
      <c r="Z34" s="231"/>
      <c r="AA34" s="231"/>
      <c r="AB34" s="231"/>
    </row>
    <row r="35" spans="2:28" ht="14">
      <c r="B35" s="180"/>
      <c r="C35" s="224"/>
      <c r="D35" s="225"/>
      <c r="E35" s="23"/>
      <c r="F35" s="23"/>
      <c r="G35" s="23"/>
      <c r="H35" s="23"/>
      <c r="I35" s="23"/>
      <c r="J35" s="23"/>
      <c r="K35" s="109"/>
      <c r="L35" s="226"/>
      <c r="M35" s="227"/>
      <c r="N35" s="125"/>
      <c r="O35" s="125"/>
      <c r="S35" s="7"/>
      <c r="T35" s="230"/>
      <c r="U35" s="231"/>
      <c r="V35" s="231"/>
      <c r="W35" s="231"/>
      <c r="X35" s="231"/>
      <c r="Y35" s="231"/>
      <c r="Z35" s="231"/>
      <c r="AA35" s="231"/>
      <c r="AB35" s="231"/>
    </row>
    <row r="36" spans="2:28" ht="14">
      <c r="B36" s="180"/>
      <c r="C36" s="224"/>
      <c r="D36" s="225"/>
      <c r="E36" s="23"/>
      <c r="F36" s="23"/>
      <c r="G36" s="23"/>
      <c r="H36" s="23"/>
      <c r="I36" s="23"/>
      <c r="J36" s="23"/>
      <c r="K36" s="109"/>
      <c r="L36" s="226"/>
      <c r="M36" s="227"/>
      <c r="N36" s="125"/>
      <c r="O36" s="125"/>
      <c r="S36" s="7"/>
      <c r="T36" s="230"/>
      <c r="U36" s="231"/>
      <c r="V36" s="231"/>
      <c r="W36" s="231"/>
      <c r="X36" s="231"/>
      <c r="Y36" s="231"/>
      <c r="Z36" s="231"/>
      <c r="AA36" s="231"/>
      <c r="AB36" s="231"/>
    </row>
    <row r="37" spans="2:28" ht="14">
      <c r="B37" s="180"/>
      <c r="C37" s="224"/>
      <c r="D37" s="225"/>
      <c r="E37" s="23"/>
      <c r="F37" s="23"/>
      <c r="G37" s="23"/>
      <c r="H37" s="23"/>
      <c r="I37" s="23"/>
      <c r="J37" s="23"/>
      <c r="K37" s="109"/>
      <c r="L37" s="226"/>
      <c r="M37" s="227"/>
      <c r="N37" s="125"/>
      <c r="O37" s="125"/>
      <c r="S37" s="7"/>
      <c r="T37" s="230"/>
      <c r="U37" s="231"/>
      <c r="V37" s="231"/>
      <c r="W37" s="231"/>
      <c r="X37" s="231"/>
      <c r="Y37" s="231"/>
      <c r="Z37" s="231"/>
      <c r="AA37" s="231"/>
      <c r="AB37" s="231"/>
    </row>
    <row r="38" spans="2:28" ht="14">
      <c r="B38" s="180"/>
      <c r="C38" s="224"/>
      <c r="D38" s="225"/>
      <c r="E38" s="23"/>
      <c r="F38" s="23"/>
      <c r="G38" s="23"/>
      <c r="H38" s="23"/>
      <c r="I38" s="23"/>
      <c r="J38" s="23"/>
      <c r="K38" s="109"/>
      <c r="L38" s="226"/>
      <c r="M38" s="227"/>
      <c r="N38" s="125"/>
      <c r="O38" s="125"/>
      <c r="S38" s="7"/>
      <c r="T38" s="230"/>
      <c r="U38" s="231"/>
      <c r="V38" s="231"/>
      <c r="W38" s="231"/>
      <c r="X38" s="231"/>
      <c r="Y38" s="231"/>
      <c r="Z38" s="231"/>
      <c r="AA38" s="231"/>
      <c r="AB38" s="231"/>
    </row>
    <row r="39" spans="2:28" ht="14">
      <c r="B39" s="180"/>
      <c r="C39" s="224"/>
      <c r="D39" s="225"/>
      <c r="E39" s="23"/>
      <c r="F39" s="23"/>
      <c r="G39" s="23"/>
      <c r="H39" s="23"/>
      <c r="I39" s="23"/>
      <c r="J39" s="23"/>
      <c r="K39" s="109"/>
      <c r="L39" s="226"/>
      <c r="M39" s="227"/>
      <c r="N39" s="125"/>
      <c r="O39" s="125"/>
      <c r="S39" s="7"/>
      <c r="T39" s="230"/>
      <c r="U39" s="231"/>
      <c r="V39" s="231"/>
      <c r="W39" s="231"/>
      <c r="X39" s="231"/>
      <c r="Y39" s="231"/>
      <c r="Z39" s="231"/>
      <c r="AA39" s="231"/>
      <c r="AB39" s="231"/>
    </row>
    <row r="40" spans="2:28" ht="14">
      <c r="B40" s="180"/>
      <c r="C40" s="224"/>
      <c r="D40" s="225"/>
      <c r="E40" s="23"/>
      <c r="F40" s="23"/>
      <c r="G40" s="23"/>
      <c r="H40" s="23"/>
      <c r="I40" s="23"/>
      <c r="J40" s="23"/>
      <c r="K40" s="109"/>
      <c r="L40" s="226"/>
      <c r="M40" s="227"/>
      <c r="N40" s="125"/>
      <c r="O40" s="125"/>
      <c r="S40" s="7"/>
      <c r="T40" s="230"/>
      <c r="U40" s="231"/>
      <c r="V40" s="231"/>
      <c r="W40" s="231"/>
      <c r="X40" s="231"/>
      <c r="Y40" s="231"/>
      <c r="Z40" s="231"/>
      <c r="AA40" s="231"/>
      <c r="AB40" s="231"/>
    </row>
    <row r="41" spans="2:28" ht="14">
      <c r="B41" s="180"/>
      <c r="C41" s="224"/>
      <c r="D41" s="225"/>
      <c r="E41" s="23"/>
      <c r="F41" s="23"/>
      <c r="G41" s="23"/>
      <c r="H41" s="23"/>
      <c r="I41" s="23"/>
      <c r="J41" s="23"/>
      <c r="K41" s="109"/>
      <c r="L41" s="226"/>
      <c r="M41" s="227"/>
      <c r="N41" s="125"/>
      <c r="O41" s="125"/>
      <c r="S41" s="7"/>
      <c r="T41" s="230"/>
      <c r="U41" s="231"/>
      <c r="V41" s="231"/>
      <c r="W41" s="231"/>
      <c r="X41" s="231"/>
      <c r="Y41" s="231"/>
      <c r="Z41" s="231"/>
      <c r="AA41" s="231"/>
      <c r="AB41" s="231"/>
    </row>
    <row r="42" spans="2:28" ht="14">
      <c r="B42" s="180"/>
      <c r="C42" s="224"/>
      <c r="D42" s="225"/>
      <c r="E42" s="23"/>
      <c r="F42" s="23"/>
      <c r="G42" s="23"/>
      <c r="H42" s="23"/>
      <c r="I42" s="23"/>
      <c r="J42" s="23"/>
      <c r="K42" s="109"/>
      <c r="L42" s="226"/>
      <c r="M42" s="227"/>
      <c r="N42" s="125"/>
      <c r="O42" s="125"/>
      <c r="S42" s="7"/>
      <c r="T42" s="230"/>
      <c r="U42" s="231"/>
      <c r="V42" s="231"/>
      <c r="W42" s="231"/>
      <c r="X42" s="231"/>
      <c r="Y42" s="231"/>
      <c r="Z42" s="231"/>
      <c r="AA42" s="231"/>
      <c r="AB42" s="231"/>
    </row>
    <row r="43" spans="2:28" ht="14">
      <c r="B43" s="180"/>
      <c r="C43" s="224"/>
      <c r="D43" s="225"/>
      <c r="E43" s="23"/>
      <c r="F43" s="23"/>
      <c r="G43" s="23"/>
      <c r="H43" s="23"/>
      <c r="I43" s="23"/>
      <c r="J43" s="23"/>
      <c r="K43" s="109"/>
      <c r="L43" s="226"/>
      <c r="M43" s="227"/>
      <c r="N43" s="125"/>
      <c r="O43" s="125"/>
      <c r="S43" s="7"/>
      <c r="T43" s="230"/>
      <c r="U43" s="231"/>
      <c r="V43" s="231"/>
      <c r="W43" s="231"/>
      <c r="X43" s="231"/>
      <c r="Y43" s="231"/>
      <c r="Z43" s="231"/>
      <c r="AA43" s="231"/>
      <c r="AB43" s="231"/>
    </row>
    <row r="44" spans="2:28" ht="14">
      <c r="B44" s="180"/>
      <c r="C44" s="224"/>
      <c r="D44" s="225"/>
      <c r="E44" s="23"/>
      <c r="F44" s="23"/>
      <c r="G44" s="23"/>
      <c r="H44" s="23"/>
      <c r="I44" s="23"/>
      <c r="J44" s="23"/>
      <c r="K44" s="109"/>
      <c r="L44" s="226"/>
      <c r="M44" s="227"/>
      <c r="N44" s="125"/>
      <c r="O44" s="125"/>
      <c r="S44" s="7"/>
      <c r="T44" s="230"/>
      <c r="U44" s="231"/>
      <c r="V44" s="231"/>
      <c r="W44" s="231"/>
      <c r="X44" s="231"/>
      <c r="Y44" s="231"/>
      <c r="Z44" s="231"/>
      <c r="AA44" s="231"/>
      <c r="AB44" s="231"/>
    </row>
    <row r="45" spans="2:28" ht="15">
      <c r="B45" s="228"/>
      <c r="C45" s="224" t="s">
        <v>21</v>
      </c>
      <c r="D45" s="225"/>
      <c r="E45" s="23"/>
      <c r="F45" s="23"/>
      <c r="G45" s="23"/>
      <c r="H45" s="23"/>
      <c r="I45" s="23"/>
      <c r="J45" s="23"/>
      <c r="K45" s="109"/>
      <c r="L45" s="226"/>
      <c r="M45" s="227"/>
      <c r="N45" s="125"/>
      <c r="O45" s="125"/>
      <c r="S45" s="7"/>
      <c r="T45" s="230"/>
      <c r="U45" s="231"/>
      <c r="V45" s="231"/>
      <c r="W45" s="231"/>
      <c r="X45" s="231"/>
      <c r="Y45" s="231"/>
      <c r="Z45" s="231"/>
      <c r="AA45" s="231"/>
      <c r="AB45" s="231"/>
    </row>
    <row r="46" spans="2:28" ht="15">
      <c r="B46" s="228"/>
      <c r="C46" s="8"/>
      <c r="D46" s="229"/>
      <c r="E46" s="229"/>
      <c r="F46" s="229"/>
      <c r="G46" s="229"/>
      <c r="H46" s="229"/>
      <c r="I46" s="229"/>
      <c r="J46" s="229"/>
      <c r="K46" s="229"/>
    </row>
    <row r="47" spans="2:28" ht="39" customHeight="1">
      <c r="B47" s="232"/>
      <c r="D47" s="215"/>
      <c r="E47" s="215"/>
      <c r="F47" s="215"/>
      <c r="G47" s="215"/>
      <c r="H47" s="215"/>
      <c r="I47" s="215"/>
      <c r="J47" s="215"/>
      <c r="K47" s="215"/>
    </row>
    <row r="48" spans="2:28" ht="14">
      <c r="B48" s="233"/>
      <c r="C48" s="8"/>
      <c r="D48" s="234"/>
      <c r="E48" s="234"/>
      <c r="F48" s="234"/>
      <c r="G48" s="234"/>
      <c r="H48" s="234"/>
      <c r="I48" s="234"/>
      <c r="J48" s="234"/>
      <c r="K48" s="234"/>
    </row>
    <row r="49" spans="2:39" ht="36.75" customHeight="1">
      <c r="B49" s="232" t="s">
        <v>391</v>
      </c>
      <c r="D49" s="215">
        <v>2022</v>
      </c>
      <c r="E49" s="215">
        <v>2023</v>
      </c>
      <c r="F49" s="215">
        <v>2024</v>
      </c>
      <c r="G49" s="215"/>
      <c r="H49" s="215"/>
      <c r="I49" s="215"/>
      <c r="J49" s="215"/>
      <c r="K49" s="215"/>
      <c r="L49" s="9"/>
      <c r="M49" s="9"/>
    </row>
    <row r="50" spans="2:39" ht="12.75" customHeight="1">
      <c r="B50" s="233" t="s">
        <v>403</v>
      </c>
      <c r="C50" s="8" t="s">
        <v>11</v>
      </c>
      <c r="D50" s="184">
        <v>1</v>
      </c>
      <c r="E50" s="184">
        <v>1</v>
      </c>
      <c r="F50" s="184">
        <v>1</v>
      </c>
      <c r="G50" s="184">
        <v>1</v>
      </c>
      <c r="H50" s="184">
        <v>1</v>
      </c>
      <c r="I50" s="184">
        <v>1</v>
      </c>
      <c r="J50" s="184">
        <v>1</v>
      </c>
      <c r="K50" s="184">
        <v>1</v>
      </c>
      <c r="L50" s="9"/>
      <c r="M50" s="9"/>
    </row>
    <row r="51" spans="2:39" ht="12.75" customHeight="1">
      <c r="B51" s="233" t="s">
        <v>404</v>
      </c>
      <c r="C51" s="8" t="s">
        <v>11</v>
      </c>
      <c r="D51" s="184">
        <v>0</v>
      </c>
      <c r="E51" s="184">
        <v>0</v>
      </c>
      <c r="F51" s="184">
        <v>0</v>
      </c>
      <c r="G51" s="184">
        <v>0</v>
      </c>
      <c r="H51" s="184">
        <v>0</v>
      </c>
      <c r="I51" s="184">
        <v>0</v>
      </c>
      <c r="J51" s="184">
        <v>0</v>
      </c>
      <c r="K51" s="184">
        <v>0</v>
      </c>
      <c r="L51" s="9"/>
      <c r="M51" s="9"/>
    </row>
    <row r="52" spans="2:39" ht="12.75" customHeight="1">
      <c r="B52" s="228" t="s">
        <v>405</v>
      </c>
      <c r="C52" s="8" t="s">
        <v>21</v>
      </c>
      <c r="D52" s="235">
        <v>890000</v>
      </c>
      <c r="E52" s="235">
        <v>1485000</v>
      </c>
      <c r="F52" s="235">
        <v>1912500</v>
      </c>
      <c r="G52" s="235"/>
      <c r="H52" s="235"/>
      <c r="I52" s="235"/>
      <c r="J52" s="235"/>
      <c r="K52" s="235"/>
      <c r="L52" s="9"/>
      <c r="M52" s="9"/>
    </row>
    <row r="53" spans="2:39" ht="30.75" customHeight="1">
      <c r="B53" s="228"/>
      <c r="C53" s="8"/>
      <c r="D53" s="215">
        <v>2022</v>
      </c>
      <c r="E53" s="215">
        <v>2023</v>
      </c>
      <c r="F53" s="215">
        <v>2024</v>
      </c>
      <c r="G53" s="215"/>
      <c r="H53" s="215"/>
      <c r="I53" s="215"/>
      <c r="J53" s="215"/>
      <c r="K53" s="215"/>
      <c r="L53" s="9"/>
      <c r="M53" s="9"/>
      <c r="N53" s="236"/>
    </row>
    <row r="54" spans="2:39" ht="12.75" customHeight="1">
      <c r="B54" s="228" t="s">
        <v>406</v>
      </c>
      <c r="C54" s="8" t="s">
        <v>21</v>
      </c>
      <c r="D54" s="23"/>
      <c r="E54" s="23"/>
      <c r="F54" s="23"/>
      <c r="G54" s="23"/>
      <c r="H54" s="23"/>
      <c r="I54" s="23"/>
      <c r="J54" s="23"/>
      <c r="K54" s="23"/>
      <c r="L54" s="9"/>
      <c r="M54" s="237" t="s">
        <v>407</v>
      </c>
      <c r="N54" s="859" t="s">
        <v>408</v>
      </c>
      <c r="O54" s="859"/>
    </row>
    <row r="55" spans="2:39" ht="14">
      <c r="B55" s="9"/>
      <c r="C55" s="9"/>
      <c r="D55" s="9"/>
      <c r="E55" s="9"/>
      <c r="F55" s="9"/>
      <c r="G55" s="9"/>
      <c r="H55" s="9"/>
      <c r="I55" s="9"/>
      <c r="J55" s="9"/>
      <c r="K55" s="9"/>
      <c r="L55" s="9"/>
      <c r="M55" s="9"/>
    </row>
    <row r="56" spans="2:39" ht="16">
      <c r="B56" s="105" t="s">
        <v>409</v>
      </c>
      <c r="C56" s="8" t="s">
        <v>410</v>
      </c>
      <c r="D56" s="143" t="s">
        <v>411</v>
      </c>
      <c r="E56" s="143" t="s">
        <v>412</v>
      </c>
      <c r="F56" s="143" t="s">
        <v>413</v>
      </c>
      <c r="G56" s="143" t="s">
        <v>414</v>
      </c>
      <c r="H56" s="143" t="s">
        <v>415</v>
      </c>
      <c r="I56" s="143" t="s">
        <v>416</v>
      </c>
      <c r="J56" s="143" t="s">
        <v>417</v>
      </c>
      <c r="K56" s="143" t="s">
        <v>418</v>
      </c>
      <c r="L56" s="143" t="s">
        <v>419</v>
      </c>
      <c r="M56" s="143" t="s">
        <v>420</v>
      </c>
      <c r="N56" s="143" t="s">
        <v>421</v>
      </c>
      <c r="O56" s="143" t="s">
        <v>422</v>
      </c>
    </row>
    <row r="57" spans="2:39" ht="14">
      <c r="B57" s="7" t="s">
        <v>409</v>
      </c>
      <c r="C57" s="8" t="s">
        <v>11</v>
      </c>
      <c r="D57" s="238">
        <v>8.3330000000000001E-2</v>
      </c>
      <c r="E57" s="238">
        <v>8.3330000000000001E-2</v>
      </c>
      <c r="F57" s="238">
        <v>8.3330000000000001E-2</v>
      </c>
      <c r="G57" s="238">
        <v>8.3330000000000001E-2</v>
      </c>
      <c r="H57" s="238">
        <v>8.3330000000000001E-2</v>
      </c>
      <c r="I57" s="238">
        <v>8.3330000000000001E-2</v>
      </c>
      <c r="J57" s="238">
        <v>8.3330000000000001E-2</v>
      </c>
      <c r="K57" s="238">
        <v>8.3330000000000001E-2</v>
      </c>
      <c r="L57" s="238">
        <v>8.3330000000000001E-2</v>
      </c>
      <c r="M57" s="238">
        <v>8.3330000000000001E-2</v>
      </c>
      <c r="N57" s="238">
        <v>8.3330000000000001E-2</v>
      </c>
      <c r="O57" s="238">
        <v>8.337E-2</v>
      </c>
      <c r="P57" s="239"/>
    </row>
    <row r="58" spans="2:39" ht="14">
      <c r="B58" s="7" t="s">
        <v>423</v>
      </c>
      <c r="C58" s="8" t="s">
        <v>11</v>
      </c>
      <c r="D58" s="238">
        <v>8.3330000000000001E-2</v>
      </c>
      <c r="E58" s="238">
        <v>8.3330000000000001E-2</v>
      </c>
      <c r="F58" s="238">
        <v>8.3330000000000001E-2</v>
      </c>
      <c r="G58" s="238">
        <v>8.3330000000000001E-2</v>
      </c>
      <c r="H58" s="238">
        <v>8.3330000000000001E-2</v>
      </c>
      <c r="I58" s="238">
        <v>8.3330000000000001E-2</v>
      </c>
      <c r="J58" s="238">
        <v>8.3330000000000001E-2</v>
      </c>
      <c r="K58" s="238">
        <v>8.3330000000000001E-2</v>
      </c>
      <c r="L58" s="238">
        <v>8.3330000000000001E-2</v>
      </c>
      <c r="M58" s="238">
        <v>8.3330000000000001E-2</v>
      </c>
      <c r="N58" s="238">
        <v>8.3330000000000001E-2</v>
      </c>
      <c r="O58" s="238">
        <v>8.337E-2</v>
      </c>
      <c r="P58" s="239"/>
    </row>
    <row r="59" spans="2:39" ht="32.25" customHeight="1">
      <c r="B59" s="9"/>
      <c r="C59" s="9"/>
      <c r="L59" s="9"/>
      <c r="M59" s="9"/>
    </row>
    <row r="60" spans="2:39" ht="14">
      <c r="D60" s="143">
        <v>2022</v>
      </c>
      <c r="E60" s="143">
        <v>2023</v>
      </c>
      <c r="F60" s="143">
        <v>2024</v>
      </c>
      <c r="G60" s="143"/>
      <c r="H60" s="143"/>
      <c r="I60" s="143"/>
      <c r="J60" s="143"/>
      <c r="K60" s="143"/>
      <c r="L60" s="9"/>
      <c r="M60" s="9"/>
    </row>
    <row r="61" spans="2:39" ht="12.75" customHeight="1">
      <c r="B61" s="228" t="s">
        <v>424</v>
      </c>
      <c r="C61" s="8" t="s">
        <v>21</v>
      </c>
      <c r="D61" s="144">
        <v>0</v>
      </c>
      <c r="E61" s="144">
        <v>0</v>
      </c>
      <c r="F61" s="144"/>
      <c r="G61" s="144"/>
      <c r="H61" s="144"/>
      <c r="I61" s="144"/>
      <c r="J61" s="144"/>
      <c r="K61" s="144"/>
      <c r="L61" s="30"/>
      <c r="M61" s="30"/>
      <c r="N61" s="30"/>
      <c r="O61" s="30"/>
    </row>
    <row r="62" spans="2:39" ht="49.5" customHeight="1"/>
    <row r="63" spans="2:39" ht="27.75" customHeight="1">
      <c r="B63" s="851" t="s">
        <v>425</v>
      </c>
      <c r="C63" s="851"/>
      <c r="D63" s="851"/>
      <c r="E63" s="851"/>
      <c r="F63" s="851"/>
      <c r="G63" s="851"/>
      <c r="H63" s="851"/>
      <c r="I63" s="851"/>
      <c r="J63" s="851"/>
      <c r="K63" s="851"/>
      <c r="L63" s="851"/>
      <c r="M63" s="851"/>
      <c r="N63" s="851"/>
      <c r="O63" s="851"/>
      <c r="AA63" s="240"/>
      <c r="AB63" s="240"/>
      <c r="AC63" s="120"/>
      <c r="AD63" s="120"/>
      <c r="AE63" s="120"/>
      <c r="AF63" s="120"/>
      <c r="AG63" s="120"/>
      <c r="AH63" s="120"/>
      <c r="AI63" s="120"/>
      <c r="AJ63" s="120"/>
      <c r="AK63" s="120"/>
      <c r="AL63" s="120"/>
      <c r="AM63" s="120"/>
    </row>
    <row r="64" spans="2:39" ht="14">
      <c r="B64" s="9"/>
      <c r="C64" s="9"/>
      <c r="D64" s="241"/>
      <c r="L64" s="9"/>
      <c r="M64" s="9"/>
      <c r="AA64" s="242"/>
      <c r="AB64" s="120"/>
    </row>
    <row r="65" spans="2:19" ht="15">
      <c r="B65" s="211" t="s">
        <v>426</v>
      </c>
      <c r="C65" s="8"/>
      <c r="D65" s="855" t="s">
        <v>427</v>
      </c>
      <c r="E65" s="855"/>
      <c r="F65" s="213" t="s">
        <v>428</v>
      </c>
      <c r="G65" s="213"/>
      <c r="H65" s="213"/>
      <c r="I65" s="213"/>
      <c r="J65" s="213"/>
      <c r="K65" s="213"/>
      <c r="L65" s="213"/>
      <c r="M65" s="213"/>
      <c r="N65" s="213"/>
    </row>
    <row r="66" spans="2:19" ht="15">
      <c r="B66" s="211" t="s">
        <v>429</v>
      </c>
      <c r="C66" s="8"/>
      <c r="D66" s="855" t="s">
        <v>25</v>
      </c>
      <c r="E66" s="855"/>
    </row>
    <row r="67" spans="2:19" ht="14">
      <c r="B67" s="30"/>
      <c r="C67" s="212"/>
      <c r="D67" s="143"/>
      <c r="E67" s="143"/>
      <c r="F67" s="143"/>
      <c r="G67" s="143"/>
      <c r="H67" s="143"/>
      <c r="I67" s="143"/>
      <c r="L67" s="9"/>
      <c r="M67" s="143"/>
      <c r="N67" s="143"/>
      <c r="O67" s="143"/>
    </row>
    <row r="68" spans="2:19" ht="14">
      <c r="B68" s="216"/>
      <c r="C68" s="212"/>
      <c r="D68" s="243"/>
      <c r="E68" s="244"/>
      <c r="F68" s="244"/>
      <c r="G68" s="244"/>
      <c r="H68" s="244"/>
      <c r="I68" s="244"/>
      <c r="L68" s="204"/>
      <c r="M68" s="244"/>
      <c r="N68" s="245"/>
      <c r="O68" s="245"/>
    </row>
    <row r="69" spans="2:19" ht="14">
      <c r="B69" s="216"/>
      <c r="C69" s="212"/>
      <c r="D69" s="243"/>
      <c r="E69" s="244"/>
      <c r="F69" s="244"/>
      <c r="G69" s="244"/>
      <c r="H69" s="244"/>
      <c r="I69" s="244"/>
      <c r="L69" s="204"/>
      <c r="M69" s="246"/>
      <c r="N69" s="246"/>
      <c r="O69" s="246"/>
    </row>
    <row r="70" spans="2:19" ht="14">
      <c r="B70" s="216"/>
      <c r="C70" s="212"/>
      <c r="D70" s="243"/>
      <c r="E70" s="244"/>
      <c r="F70" s="244"/>
      <c r="G70" s="244"/>
      <c r="H70" s="244"/>
      <c r="I70" s="244"/>
    </row>
    <row r="71" spans="2:19" ht="14">
      <c r="B71" s="216"/>
      <c r="C71" s="212"/>
      <c r="D71" s="243"/>
      <c r="E71" s="244"/>
      <c r="F71" s="244"/>
      <c r="G71" s="244"/>
      <c r="H71" s="244"/>
      <c r="I71" s="244"/>
    </row>
    <row r="72" spans="2:19" ht="14">
      <c r="B72" s="216"/>
      <c r="C72" s="212"/>
      <c r="D72" s="243"/>
      <c r="E72" s="244"/>
      <c r="F72" s="244"/>
      <c r="G72" s="244"/>
      <c r="H72" s="244"/>
      <c r="I72" s="244"/>
      <c r="L72" s="247" t="s">
        <v>430</v>
      </c>
      <c r="M72" s="248" t="s">
        <v>431</v>
      </c>
    </row>
    <row r="73" spans="2:19" ht="14">
      <c r="B73" s="249"/>
      <c r="C73" s="212"/>
      <c r="D73" s="250"/>
      <c r="E73" s="250"/>
      <c r="F73" s="250"/>
      <c r="G73" s="250"/>
      <c r="H73" s="250"/>
      <c r="I73" s="250"/>
    </row>
    <row r="74" spans="2:19">
      <c r="D74" s="251"/>
      <c r="E74" s="251"/>
      <c r="F74" s="251"/>
      <c r="G74" s="251"/>
      <c r="H74" s="251"/>
      <c r="I74" s="251"/>
    </row>
    <row r="75" spans="2:19" ht="12.75" customHeight="1">
      <c r="B75" s="252"/>
      <c r="C75" s="252"/>
      <c r="D75" s="252"/>
      <c r="E75" s="252"/>
      <c r="F75" s="252"/>
      <c r="G75" s="252"/>
      <c r="H75" s="252"/>
      <c r="I75" s="252"/>
      <c r="J75" s="252"/>
      <c r="K75" s="252"/>
      <c r="L75" s="253"/>
      <c r="M75" s="221"/>
      <c r="N75" s="221"/>
      <c r="O75" s="221"/>
      <c r="Q75" s="858" t="s">
        <v>432</v>
      </c>
      <c r="R75" s="858"/>
      <c r="S75" s="858"/>
    </row>
    <row r="76" spans="2:19" ht="15">
      <c r="B76" s="228" t="s">
        <v>433</v>
      </c>
      <c r="C76" s="8" t="s">
        <v>5</v>
      </c>
      <c r="D76" s="254">
        <v>2022</v>
      </c>
      <c r="E76" s="146">
        <v>2023</v>
      </c>
      <c r="F76" s="146">
        <v>2024</v>
      </c>
      <c r="G76" s="146"/>
      <c r="H76" s="146"/>
      <c r="I76" s="146"/>
      <c r="J76" s="146"/>
      <c r="K76" s="254"/>
      <c r="L76" s="255" t="s">
        <v>434</v>
      </c>
      <c r="M76" s="223" t="s">
        <v>435</v>
      </c>
      <c r="N76" s="223" t="s">
        <v>436</v>
      </c>
      <c r="O76" s="223" t="s">
        <v>437</v>
      </c>
      <c r="Q76" s="858"/>
      <c r="R76" s="858"/>
      <c r="S76" s="858"/>
    </row>
    <row r="77" spans="2:19" ht="14">
      <c r="B77" s="256" t="s">
        <v>433</v>
      </c>
      <c r="C77" s="8" t="s">
        <v>21</v>
      </c>
      <c r="D77" s="225">
        <v>329620</v>
      </c>
      <c r="E77" s="23">
        <v>617350</v>
      </c>
      <c r="F77" s="23">
        <v>810200</v>
      </c>
      <c r="G77" s="23"/>
      <c r="H77" s="23"/>
      <c r="I77" s="23"/>
      <c r="J77" s="23"/>
      <c r="K77" s="108"/>
      <c r="L77" s="257">
        <v>0.22</v>
      </c>
      <c r="M77" s="227">
        <v>180</v>
      </c>
      <c r="N77" s="125">
        <v>150</v>
      </c>
      <c r="O77" s="125">
        <v>120</v>
      </c>
    </row>
    <row r="78" spans="2:19" ht="14">
      <c r="B78" s="256"/>
      <c r="C78" s="8" t="s">
        <v>21</v>
      </c>
      <c r="D78" s="225"/>
      <c r="E78" s="23"/>
      <c r="F78" s="23"/>
      <c r="G78" s="23"/>
      <c r="H78" s="23"/>
      <c r="I78" s="23"/>
      <c r="J78" s="23"/>
      <c r="K78" s="108"/>
      <c r="L78" s="257"/>
      <c r="M78" s="227"/>
      <c r="N78" s="125"/>
      <c r="O78" s="125"/>
    </row>
    <row r="79" spans="2:19" ht="14">
      <c r="B79" s="256"/>
      <c r="C79" s="8" t="s">
        <v>21</v>
      </c>
      <c r="D79" s="225"/>
      <c r="E79" s="23"/>
      <c r="F79" s="23"/>
      <c r="G79" s="23"/>
      <c r="H79" s="23"/>
      <c r="I79" s="23"/>
      <c r="J79" s="23"/>
      <c r="K79" s="108"/>
      <c r="L79" s="257"/>
      <c r="M79" s="227"/>
      <c r="N79" s="125"/>
      <c r="O79" s="125"/>
    </row>
    <row r="80" spans="2:19" ht="14">
      <c r="B80" s="256"/>
      <c r="C80" s="8" t="s">
        <v>21</v>
      </c>
      <c r="D80" s="225"/>
      <c r="E80" s="23"/>
      <c r="F80" s="23"/>
      <c r="G80" s="23"/>
      <c r="H80" s="23"/>
      <c r="I80" s="23"/>
      <c r="J80" s="23"/>
      <c r="K80" s="108"/>
      <c r="L80" s="257"/>
      <c r="M80" s="227"/>
      <c r="N80" s="125"/>
      <c r="O80" s="125"/>
    </row>
    <row r="81" spans="2:15" ht="14">
      <c r="B81" s="256"/>
      <c r="C81" s="8" t="s">
        <v>21</v>
      </c>
      <c r="D81" s="225"/>
      <c r="E81" s="23"/>
      <c r="F81" s="23"/>
      <c r="G81" s="23"/>
      <c r="H81" s="23"/>
      <c r="I81" s="23"/>
      <c r="J81" s="23"/>
      <c r="K81" s="108"/>
      <c r="L81" s="257"/>
      <c r="M81" s="227"/>
      <c r="N81" s="125"/>
      <c r="O81" s="125"/>
    </row>
    <row r="82" spans="2:15" ht="14">
      <c r="B82" s="256"/>
      <c r="C82" s="8" t="s">
        <v>21</v>
      </c>
      <c r="D82" s="225"/>
      <c r="E82" s="23"/>
      <c r="F82" s="23"/>
      <c r="G82" s="23"/>
      <c r="H82" s="23"/>
      <c r="I82" s="23"/>
      <c r="J82" s="23"/>
      <c r="K82" s="108"/>
      <c r="L82" s="257"/>
      <c r="M82" s="227"/>
      <c r="N82" s="125"/>
      <c r="O82" s="125"/>
    </row>
    <row r="83" spans="2:15" ht="14">
      <c r="B83" s="256"/>
      <c r="C83" s="8" t="s">
        <v>21</v>
      </c>
      <c r="D83" s="225"/>
      <c r="E83" s="23"/>
      <c r="F83" s="23"/>
      <c r="G83" s="23"/>
      <c r="H83" s="23"/>
      <c r="I83" s="23"/>
      <c r="J83" s="23"/>
      <c r="K83" s="108"/>
      <c r="L83" s="257"/>
      <c r="M83" s="227"/>
      <c r="N83" s="125"/>
      <c r="O83" s="125"/>
    </row>
    <row r="84" spans="2:15" ht="14">
      <c r="B84" s="256"/>
      <c r="C84" s="8" t="s">
        <v>21</v>
      </c>
      <c r="D84" s="225"/>
      <c r="E84" s="23"/>
      <c r="F84" s="23"/>
      <c r="G84" s="23"/>
      <c r="H84" s="23"/>
      <c r="I84" s="23"/>
      <c r="J84" s="23"/>
      <c r="K84" s="108"/>
      <c r="L84" s="257"/>
      <c r="M84" s="227"/>
      <c r="N84" s="125"/>
      <c r="O84" s="125"/>
    </row>
    <row r="85" spans="2:15" ht="14">
      <c r="B85" s="256"/>
      <c r="C85" s="8" t="s">
        <v>21</v>
      </c>
      <c r="D85" s="225"/>
      <c r="E85" s="23"/>
      <c r="F85" s="23"/>
      <c r="G85" s="23"/>
      <c r="H85" s="23"/>
      <c r="I85" s="23"/>
      <c r="J85" s="23"/>
      <c r="K85" s="108"/>
      <c r="L85" s="257"/>
      <c r="M85" s="227"/>
      <c r="N85" s="125"/>
      <c r="O85" s="125"/>
    </row>
    <row r="86" spans="2:15" ht="14">
      <c r="B86" s="256"/>
      <c r="C86" s="8" t="s">
        <v>21</v>
      </c>
      <c r="D86" s="225"/>
      <c r="E86" s="23"/>
      <c r="F86" s="23"/>
      <c r="G86" s="23"/>
      <c r="H86" s="23"/>
      <c r="I86" s="23"/>
      <c r="J86" s="23"/>
      <c r="K86" s="108"/>
      <c r="L86" s="257"/>
      <c r="M86" s="227"/>
      <c r="N86" s="125"/>
      <c r="O86" s="125"/>
    </row>
    <row r="87" spans="2:15" ht="14">
      <c r="B87" s="258" t="s">
        <v>438</v>
      </c>
      <c r="C87" s="8" t="s">
        <v>21</v>
      </c>
      <c r="D87" s="259">
        <v>329620</v>
      </c>
      <c r="E87" s="259">
        <v>617350</v>
      </c>
      <c r="F87" s="259">
        <v>810200</v>
      </c>
      <c r="G87" s="259"/>
      <c r="H87" s="259"/>
      <c r="I87" s="259"/>
      <c r="J87" s="259"/>
      <c r="K87" s="259"/>
      <c r="L87" s="9"/>
      <c r="M87" s="260"/>
      <c r="N87" s="221"/>
      <c r="O87" s="221"/>
    </row>
    <row r="88" spans="2:15" ht="15">
      <c r="B88" s="228" t="s">
        <v>439</v>
      </c>
      <c r="C88" s="8" t="s">
        <v>5</v>
      </c>
      <c r="D88" s="254">
        <v>2022</v>
      </c>
      <c r="E88" s="146">
        <v>2023</v>
      </c>
      <c r="F88" s="146">
        <v>2024</v>
      </c>
      <c r="G88" s="146"/>
      <c r="H88" s="146"/>
      <c r="I88" s="146"/>
      <c r="J88" s="146"/>
      <c r="K88" s="254"/>
      <c r="L88" s="255" t="s">
        <v>434</v>
      </c>
      <c r="M88" s="223" t="s">
        <v>435</v>
      </c>
      <c r="N88" s="223" t="s">
        <v>436</v>
      </c>
      <c r="O88" s="223" t="s">
        <v>437</v>
      </c>
    </row>
    <row r="89" spans="2:15" ht="14">
      <c r="B89" s="256" t="s">
        <v>440</v>
      </c>
      <c r="C89" s="8" t="s">
        <v>21</v>
      </c>
      <c r="D89" s="225">
        <v>70991</v>
      </c>
      <c r="E89" s="23">
        <v>78089</v>
      </c>
      <c r="F89" s="23">
        <v>85898</v>
      </c>
      <c r="G89" s="23"/>
      <c r="H89" s="23"/>
      <c r="I89" s="23"/>
      <c r="J89" s="23"/>
      <c r="K89" s="108"/>
      <c r="L89" s="257">
        <v>0.22</v>
      </c>
      <c r="M89" s="227">
        <v>180</v>
      </c>
      <c r="N89" s="125">
        <v>150</v>
      </c>
      <c r="O89" s="125">
        <v>120</v>
      </c>
    </row>
    <row r="90" spans="2:15" ht="14">
      <c r="B90" s="256"/>
      <c r="C90" s="8" t="s">
        <v>21</v>
      </c>
      <c r="D90" s="261"/>
      <c r="E90" s="23"/>
      <c r="F90" s="23"/>
      <c r="G90" s="23"/>
      <c r="H90" s="23"/>
      <c r="I90" s="23"/>
      <c r="J90" s="23"/>
      <c r="K90" s="108"/>
      <c r="L90" s="257"/>
      <c r="M90" s="227"/>
      <c r="N90" s="125"/>
      <c r="O90" s="125"/>
    </row>
    <row r="91" spans="2:15" ht="14">
      <c r="B91" s="256"/>
      <c r="C91" s="8" t="s">
        <v>21</v>
      </c>
      <c r="D91" s="261"/>
      <c r="E91" s="23"/>
      <c r="F91" s="23"/>
      <c r="G91" s="23"/>
      <c r="H91" s="23"/>
      <c r="I91" s="23"/>
      <c r="J91" s="23"/>
      <c r="K91" s="108"/>
      <c r="L91" s="257"/>
      <c r="M91" s="227"/>
      <c r="N91" s="125"/>
      <c r="O91" s="125"/>
    </row>
    <row r="92" spans="2:15" ht="14">
      <c r="B92" s="256"/>
      <c r="C92" s="8" t="s">
        <v>21</v>
      </c>
      <c r="D92" s="261"/>
      <c r="E92" s="23"/>
      <c r="F92" s="23"/>
      <c r="G92" s="23"/>
      <c r="H92" s="23"/>
      <c r="I92" s="23"/>
      <c r="J92" s="23"/>
      <c r="K92" s="108"/>
      <c r="L92" s="257"/>
      <c r="M92" s="227"/>
      <c r="N92" s="125"/>
      <c r="O92" s="125"/>
    </row>
    <row r="93" spans="2:15" ht="14">
      <c r="B93" s="256"/>
      <c r="C93" s="8" t="s">
        <v>21</v>
      </c>
      <c r="D93" s="261"/>
      <c r="E93" s="23"/>
      <c r="F93" s="23"/>
      <c r="G93" s="23"/>
      <c r="H93" s="23"/>
      <c r="I93" s="23"/>
      <c r="J93" s="23"/>
      <c r="K93" s="108"/>
      <c r="L93" s="257"/>
      <c r="M93" s="227"/>
      <c r="N93" s="125"/>
      <c r="O93" s="125"/>
    </row>
    <row r="94" spans="2:15" ht="14">
      <c r="B94" s="256"/>
      <c r="C94" s="8" t="s">
        <v>21</v>
      </c>
      <c r="D94" s="261"/>
      <c r="E94" s="23"/>
      <c r="F94" s="23"/>
      <c r="G94" s="23"/>
      <c r="H94" s="23"/>
      <c r="I94" s="23"/>
      <c r="J94" s="23"/>
      <c r="K94" s="108"/>
      <c r="L94" s="257"/>
      <c r="M94" s="227"/>
      <c r="N94" s="125"/>
      <c r="O94" s="125"/>
    </row>
    <row r="95" spans="2:15" ht="14">
      <c r="B95" s="256"/>
      <c r="C95" s="8" t="s">
        <v>21</v>
      </c>
      <c r="D95" s="261"/>
      <c r="E95" s="23"/>
      <c r="F95" s="23"/>
      <c r="G95" s="23"/>
      <c r="H95" s="23"/>
      <c r="I95" s="23"/>
      <c r="J95" s="23"/>
      <c r="K95" s="108"/>
      <c r="L95" s="257"/>
      <c r="M95" s="227"/>
      <c r="N95" s="125"/>
      <c r="O95" s="125"/>
    </row>
    <row r="96" spans="2:15" ht="14">
      <c r="B96" s="256"/>
      <c r="C96" s="8" t="s">
        <v>21</v>
      </c>
      <c r="D96" s="261"/>
      <c r="E96" s="23"/>
      <c r="F96" s="23"/>
      <c r="G96" s="23"/>
      <c r="H96" s="23"/>
      <c r="I96" s="23"/>
      <c r="J96" s="23"/>
      <c r="K96" s="108"/>
      <c r="L96" s="257"/>
      <c r="M96" s="227"/>
      <c r="N96" s="125"/>
      <c r="O96" s="125"/>
    </row>
    <row r="97" spans="2:15" ht="14">
      <c r="B97" s="258" t="s">
        <v>441</v>
      </c>
      <c r="C97" s="8" t="s">
        <v>21</v>
      </c>
      <c r="D97" s="259">
        <v>70991</v>
      </c>
      <c r="E97" s="259">
        <v>78089</v>
      </c>
      <c r="F97" s="259">
        <v>85898</v>
      </c>
      <c r="G97" s="259"/>
      <c r="H97" s="259"/>
      <c r="I97" s="259"/>
      <c r="J97" s="259"/>
      <c r="K97" s="259"/>
      <c r="L97" s="9"/>
      <c r="M97" s="260"/>
      <c r="N97" s="221"/>
      <c r="O97" s="221"/>
    </row>
    <row r="98" spans="2:15" ht="15">
      <c r="B98" s="228" t="s">
        <v>442</v>
      </c>
      <c r="C98" s="8" t="s">
        <v>5</v>
      </c>
      <c r="D98" s="254">
        <v>2022</v>
      </c>
      <c r="E98" s="146">
        <v>2023</v>
      </c>
      <c r="F98" s="146">
        <v>2024</v>
      </c>
      <c r="G98" s="146"/>
      <c r="H98" s="146"/>
      <c r="I98" s="146"/>
      <c r="J98" s="146"/>
      <c r="K98" s="254"/>
      <c r="L98" s="255" t="s">
        <v>434</v>
      </c>
      <c r="M98" s="221" t="s">
        <v>435</v>
      </c>
      <c r="N98" s="221" t="s">
        <v>436</v>
      </c>
      <c r="O98" s="221" t="s">
        <v>437</v>
      </c>
    </row>
    <row r="99" spans="2:15" ht="14">
      <c r="B99" s="256" t="s">
        <v>443</v>
      </c>
      <c r="C99" s="8" t="s">
        <v>21</v>
      </c>
      <c r="D99" s="261"/>
      <c r="E99" s="23"/>
      <c r="F99" s="23"/>
      <c r="G99" s="23"/>
      <c r="H99" s="23"/>
      <c r="I99" s="23"/>
      <c r="J99" s="23"/>
      <c r="K99" s="108"/>
      <c r="L99" s="257"/>
      <c r="M99" s="227"/>
      <c r="N99" s="125"/>
      <c r="O99" s="125"/>
    </row>
    <row r="100" spans="2:15" ht="14">
      <c r="B100" s="256"/>
      <c r="C100" s="8" t="s">
        <v>21</v>
      </c>
      <c r="D100" s="261"/>
      <c r="E100" s="23"/>
      <c r="F100" s="23"/>
      <c r="G100" s="23"/>
      <c r="H100" s="23"/>
      <c r="I100" s="23"/>
      <c r="J100" s="23"/>
      <c r="K100" s="108"/>
      <c r="L100" s="257"/>
      <c r="M100" s="227"/>
      <c r="N100" s="125"/>
      <c r="O100" s="125"/>
    </row>
    <row r="101" spans="2:15" ht="14">
      <c r="B101" s="256"/>
      <c r="C101" s="8" t="s">
        <v>21</v>
      </c>
      <c r="D101" s="261"/>
      <c r="E101" s="23"/>
      <c r="F101" s="23"/>
      <c r="G101" s="23"/>
      <c r="H101" s="23"/>
      <c r="I101" s="23"/>
      <c r="J101" s="23"/>
      <c r="K101" s="108"/>
      <c r="L101" s="257"/>
      <c r="M101" s="227"/>
      <c r="N101" s="125"/>
      <c r="O101" s="125"/>
    </row>
    <row r="102" spans="2:15" ht="14">
      <c r="B102" s="256"/>
      <c r="C102" s="8" t="s">
        <v>21</v>
      </c>
      <c r="D102" s="261"/>
      <c r="E102" s="23"/>
      <c r="F102" s="23"/>
      <c r="G102" s="23"/>
      <c r="H102" s="23"/>
      <c r="I102" s="23"/>
      <c r="J102" s="23"/>
      <c r="K102" s="108"/>
      <c r="L102" s="257"/>
      <c r="M102" s="227"/>
      <c r="N102" s="125"/>
      <c r="O102" s="125"/>
    </row>
    <row r="103" spans="2:15" ht="14">
      <c r="B103" s="256"/>
      <c r="C103" s="8" t="s">
        <v>21</v>
      </c>
      <c r="D103" s="261"/>
      <c r="E103" s="23"/>
      <c r="F103" s="23"/>
      <c r="G103" s="23"/>
      <c r="H103" s="23"/>
      <c r="I103" s="23"/>
      <c r="J103" s="23"/>
      <c r="K103" s="108"/>
      <c r="L103" s="257"/>
      <c r="M103" s="227"/>
      <c r="N103" s="125"/>
      <c r="O103" s="125"/>
    </row>
    <row r="104" spans="2:15" ht="14">
      <c r="B104" s="256"/>
      <c r="C104" s="8" t="s">
        <v>21</v>
      </c>
      <c r="D104" s="261"/>
      <c r="E104" s="23"/>
      <c r="F104" s="23"/>
      <c r="G104" s="23"/>
      <c r="H104" s="23"/>
      <c r="I104" s="23"/>
      <c r="J104" s="23"/>
      <c r="K104" s="108"/>
      <c r="L104" s="257"/>
      <c r="M104" s="227"/>
      <c r="N104" s="125"/>
      <c r="O104" s="125"/>
    </row>
    <row r="105" spans="2:15" ht="14">
      <c r="B105" s="256"/>
      <c r="C105" s="8" t="s">
        <v>21</v>
      </c>
      <c r="D105" s="261"/>
      <c r="E105" s="23"/>
      <c r="F105" s="23"/>
      <c r="G105" s="23"/>
      <c r="H105" s="23"/>
      <c r="I105" s="23"/>
      <c r="J105" s="23"/>
      <c r="K105" s="108"/>
      <c r="L105" s="257"/>
      <c r="M105" s="227"/>
      <c r="N105" s="125"/>
      <c r="O105" s="125"/>
    </row>
    <row r="106" spans="2:15" ht="14">
      <c r="B106" s="256"/>
      <c r="C106" s="8" t="s">
        <v>21</v>
      </c>
      <c r="D106" s="261"/>
      <c r="E106" s="23"/>
      <c r="F106" s="23"/>
      <c r="G106" s="23"/>
      <c r="H106" s="23"/>
      <c r="I106" s="23"/>
      <c r="J106" s="23"/>
      <c r="K106" s="108"/>
      <c r="L106" s="257"/>
      <c r="M106" s="227"/>
      <c r="N106" s="125"/>
      <c r="O106" s="125"/>
    </row>
    <row r="107" spans="2:15" ht="14">
      <c r="B107" s="258" t="s">
        <v>444</v>
      </c>
      <c r="C107" s="8" t="s">
        <v>21</v>
      </c>
      <c r="D107" s="259">
        <v>0</v>
      </c>
      <c r="E107" s="259">
        <v>0</v>
      </c>
      <c r="F107" s="259">
        <v>0</v>
      </c>
      <c r="G107" s="259"/>
      <c r="H107" s="259"/>
      <c r="I107" s="259"/>
      <c r="J107" s="259"/>
      <c r="K107" s="259"/>
      <c r="L107" s="9"/>
      <c r="M107" s="260"/>
      <c r="N107" s="221"/>
      <c r="O107" s="221"/>
    </row>
    <row r="108" spans="2:15" ht="15">
      <c r="B108" s="228" t="s">
        <v>445</v>
      </c>
      <c r="C108" s="8" t="s">
        <v>5</v>
      </c>
      <c r="D108" s="254">
        <v>2022</v>
      </c>
      <c r="E108" s="146">
        <v>2023</v>
      </c>
      <c r="F108" s="146">
        <v>2024</v>
      </c>
      <c r="G108" s="146"/>
      <c r="H108" s="146"/>
      <c r="I108" s="146"/>
      <c r="J108" s="146"/>
      <c r="K108" s="254"/>
      <c r="L108" s="255" t="s">
        <v>434</v>
      </c>
      <c r="M108" s="221" t="s">
        <v>435</v>
      </c>
      <c r="N108" s="221" t="s">
        <v>436</v>
      </c>
      <c r="O108" s="221" t="s">
        <v>437</v>
      </c>
    </row>
    <row r="109" spans="2:15" ht="14">
      <c r="B109" s="256" t="s">
        <v>446</v>
      </c>
      <c r="C109" s="8" t="s">
        <v>21</v>
      </c>
      <c r="D109" s="261">
        <v>7150</v>
      </c>
      <c r="E109" s="23">
        <v>7865</v>
      </c>
      <c r="F109" s="23">
        <v>8652</v>
      </c>
      <c r="G109" s="23"/>
      <c r="H109" s="23"/>
      <c r="I109" s="23"/>
      <c r="J109" s="23"/>
      <c r="K109" s="108"/>
      <c r="L109" s="257">
        <v>0.2</v>
      </c>
      <c r="M109" s="227">
        <v>30</v>
      </c>
      <c r="N109" s="125">
        <v>30</v>
      </c>
      <c r="O109" s="125">
        <v>30</v>
      </c>
    </row>
    <row r="110" spans="2:15" ht="14">
      <c r="B110" s="256"/>
      <c r="C110" s="8" t="s">
        <v>21</v>
      </c>
      <c r="D110" s="261"/>
      <c r="E110" s="23"/>
      <c r="F110" s="23"/>
      <c r="G110" s="23"/>
      <c r="H110" s="23"/>
      <c r="I110" s="23"/>
      <c r="J110" s="23"/>
      <c r="K110" s="108"/>
      <c r="L110" s="257"/>
      <c r="M110" s="227"/>
      <c r="N110" s="125"/>
      <c r="O110" s="125"/>
    </row>
    <row r="111" spans="2:15" ht="14">
      <c r="B111" s="256"/>
      <c r="C111" s="8" t="s">
        <v>21</v>
      </c>
      <c r="D111" s="261"/>
      <c r="E111" s="23"/>
      <c r="F111" s="23"/>
      <c r="G111" s="23"/>
      <c r="H111" s="23"/>
      <c r="I111" s="23"/>
      <c r="J111" s="23"/>
      <c r="K111" s="108"/>
      <c r="L111" s="257"/>
      <c r="M111" s="227"/>
      <c r="N111" s="125"/>
      <c r="O111" s="125"/>
    </row>
    <row r="112" spans="2:15" ht="14">
      <c r="B112" s="258" t="s">
        <v>447</v>
      </c>
      <c r="C112" s="8" t="s">
        <v>21</v>
      </c>
      <c r="D112" s="259">
        <v>7150</v>
      </c>
      <c r="E112" s="259">
        <v>7865</v>
      </c>
      <c r="F112" s="259">
        <v>8652</v>
      </c>
      <c r="G112" s="259"/>
      <c r="H112" s="259"/>
      <c r="I112" s="259"/>
      <c r="J112" s="259"/>
      <c r="K112" s="259"/>
      <c r="L112" s="9"/>
      <c r="M112" s="260"/>
      <c r="N112" s="221"/>
      <c r="O112" s="221"/>
    </row>
    <row r="113" spans="2:15" ht="15">
      <c r="B113" s="228" t="s">
        <v>448</v>
      </c>
      <c r="C113" s="8" t="s">
        <v>5</v>
      </c>
      <c r="D113" s="254">
        <v>2022</v>
      </c>
      <c r="E113" s="146">
        <v>2023</v>
      </c>
      <c r="F113" s="146">
        <v>2024</v>
      </c>
      <c r="G113" s="146"/>
      <c r="H113" s="146"/>
      <c r="I113" s="146"/>
      <c r="J113" s="146"/>
      <c r="K113" s="254"/>
      <c r="L113" s="255" t="s">
        <v>434</v>
      </c>
      <c r="M113" s="221" t="s">
        <v>435</v>
      </c>
      <c r="N113" s="221" t="s">
        <v>436</v>
      </c>
      <c r="O113" s="221" t="s">
        <v>437</v>
      </c>
    </row>
    <row r="114" spans="2:15" ht="14">
      <c r="B114" s="256" t="s">
        <v>449</v>
      </c>
      <c r="C114" s="8" t="s">
        <v>21</v>
      </c>
      <c r="D114" s="261">
        <v>45650</v>
      </c>
      <c r="E114" s="23">
        <v>50215</v>
      </c>
      <c r="F114" s="23">
        <v>55237</v>
      </c>
      <c r="G114" s="23"/>
      <c r="H114" s="23"/>
      <c r="I114" s="23"/>
      <c r="J114" s="23"/>
      <c r="K114" s="108"/>
      <c r="L114" s="257">
        <v>0.2</v>
      </c>
      <c r="M114" s="227">
        <v>60</v>
      </c>
      <c r="N114" s="125">
        <v>60</v>
      </c>
      <c r="O114" s="125">
        <v>60</v>
      </c>
    </row>
    <row r="115" spans="2:15" ht="14">
      <c r="B115" s="256"/>
      <c r="C115" s="8" t="s">
        <v>21</v>
      </c>
      <c r="D115" s="261"/>
      <c r="E115" s="23"/>
      <c r="F115" s="23"/>
      <c r="G115" s="23"/>
      <c r="H115" s="23"/>
      <c r="I115" s="23"/>
      <c r="J115" s="23"/>
      <c r="K115" s="108"/>
      <c r="L115" s="257"/>
      <c r="M115" s="227"/>
      <c r="N115" s="125"/>
      <c r="O115" s="125"/>
    </row>
    <row r="116" spans="2:15" ht="14">
      <c r="B116" s="256"/>
      <c r="C116" s="8" t="s">
        <v>21</v>
      </c>
      <c r="D116" s="261"/>
      <c r="E116" s="23"/>
      <c r="F116" s="23"/>
      <c r="G116" s="23"/>
      <c r="H116" s="23"/>
      <c r="I116" s="23"/>
      <c r="J116" s="23"/>
      <c r="K116" s="108"/>
      <c r="L116" s="257"/>
      <c r="M116" s="227"/>
      <c r="N116" s="125"/>
      <c r="O116" s="125"/>
    </row>
    <row r="117" spans="2:15" ht="14">
      <c r="B117" s="256"/>
      <c r="C117" s="8" t="s">
        <v>21</v>
      </c>
      <c r="D117" s="261"/>
      <c r="E117" s="23"/>
      <c r="F117" s="23"/>
      <c r="G117" s="23"/>
      <c r="H117" s="23"/>
      <c r="I117" s="23"/>
      <c r="J117" s="23"/>
      <c r="K117" s="108"/>
      <c r="L117" s="257"/>
      <c r="M117" s="227"/>
      <c r="N117" s="125"/>
      <c r="O117" s="125"/>
    </row>
    <row r="118" spans="2:15" ht="14">
      <c r="B118" s="256"/>
      <c r="C118" s="8" t="s">
        <v>21</v>
      </c>
      <c r="D118" s="261"/>
      <c r="E118" s="23"/>
      <c r="F118" s="23"/>
      <c r="G118" s="23"/>
      <c r="H118" s="23"/>
      <c r="I118" s="23"/>
      <c r="J118" s="23"/>
      <c r="K118" s="108"/>
      <c r="L118" s="257"/>
      <c r="M118" s="227"/>
      <c r="N118" s="125"/>
      <c r="O118" s="125"/>
    </row>
    <row r="119" spans="2:15" ht="14">
      <c r="B119" s="256"/>
      <c r="C119" s="8" t="s">
        <v>21</v>
      </c>
      <c r="D119" s="261"/>
      <c r="E119" s="23"/>
      <c r="F119" s="23"/>
      <c r="G119" s="23"/>
      <c r="H119" s="23"/>
      <c r="I119" s="23"/>
      <c r="J119" s="23"/>
      <c r="K119" s="108"/>
      <c r="L119" s="257"/>
      <c r="M119" s="227"/>
      <c r="N119" s="125"/>
      <c r="O119" s="125"/>
    </row>
    <row r="120" spans="2:15" ht="14">
      <c r="B120" s="256"/>
      <c r="C120" s="8" t="s">
        <v>21</v>
      </c>
      <c r="D120" s="261"/>
      <c r="E120" s="23"/>
      <c r="F120" s="23"/>
      <c r="G120" s="23"/>
      <c r="H120" s="23"/>
      <c r="I120" s="23"/>
      <c r="J120" s="23"/>
      <c r="K120" s="108"/>
      <c r="L120" s="257"/>
      <c r="M120" s="227"/>
      <c r="N120" s="125"/>
      <c r="O120" s="125"/>
    </row>
    <row r="121" spans="2:15" ht="14">
      <c r="B121" s="256"/>
      <c r="C121" s="8" t="s">
        <v>21</v>
      </c>
      <c r="D121" s="261"/>
      <c r="E121" s="23"/>
      <c r="F121" s="23"/>
      <c r="G121" s="23"/>
      <c r="H121" s="23"/>
      <c r="I121" s="23"/>
      <c r="J121" s="23"/>
      <c r="K121" s="108"/>
      <c r="L121" s="257"/>
      <c r="M121" s="227"/>
      <c r="N121" s="125"/>
      <c r="O121" s="125"/>
    </row>
    <row r="122" spans="2:15" ht="14">
      <c r="B122" s="256"/>
      <c r="C122" s="8" t="s">
        <v>21</v>
      </c>
      <c r="D122" s="261"/>
      <c r="E122" s="23"/>
      <c r="F122" s="23"/>
      <c r="G122" s="23"/>
      <c r="H122" s="23"/>
      <c r="I122" s="23"/>
      <c r="J122" s="23"/>
      <c r="K122" s="108"/>
      <c r="L122" s="257"/>
      <c r="M122" s="227"/>
      <c r="N122" s="125"/>
      <c r="O122" s="125"/>
    </row>
    <row r="123" spans="2:15" ht="14">
      <c r="B123" s="258" t="s">
        <v>450</v>
      </c>
      <c r="C123" s="8" t="s">
        <v>21</v>
      </c>
      <c r="D123" s="259">
        <v>45650</v>
      </c>
      <c r="E123" s="259">
        <v>50215</v>
      </c>
      <c r="F123" s="259">
        <v>55237</v>
      </c>
      <c r="G123" s="259"/>
      <c r="H123" s="259"/>
      <c r="I123" s="259"/>
      <c r="J123" s="259"/>
      <c r="K123" s="259"/>
      <c r="L123" s="9"/>
      <c r="M123" s="260"/>
      <c r="N123" s="221"/>
      <c r="O123" s="221"/>
    </row>
    <row r="124" spans="2:15" ht="15">
      <c r="B124" s="228" t="s">
        <v>451</v>
      </c>
      <c r="C124" s="8" t="s">
        <v>5</v>
      </c>
      <c r="D124" s="254">
        <v>2022</v>
      </c>
      <c r="E124" s="146">
        <v>2023</v>
      </c>
      <c r="F124" s="146">
        <v>2024</v>
      </c>
      <c r="G124" s="146"/>
      <c r="H124" s="146"/>
      <c r="I124" s="146"/>
      <c r="J124" s="146"/>
      <c r="K124" s="254"/>
      <c r="L124" s="255" t="s">
        <v>434</v>
      </c>
      <c r="M124" s="221" t="s">
        <v>435</v>
      </c>
      <c r="N124" s="221" t="s">
        <v>436</v>
      </c>
      <c r="O124" s="221" t="s">
        <v>437</v>
      </c>
    </row>
    <row r="125" spans="2:15" ht="14">
      <c r="B125" s="256" t="s">
        <v>452</v>
      </c>
      <c r="C125" s="8" t="s">
        <v>21</v>
      </c>
      <c r="D125" s="261">
        <v>18514</v>
      </c>
      <c r="E125" s="23">
        <v>20336</v>
      </c>
      <c r="F125" s="23">
        <v>22402</v>
      </c>
      <c r="G125" s="23"/>
      <c r="H125" s="23"/>
      <c r="I125" s="23"/>
      <c r="J125" s="23"/>
      <c r="K125" s="108"/>
      <c r="L125" s="257">
        <v>0.2</v>
      </c>
      <c r="M125" s="227">
        <v>30</v>
      </c>
      <c r="N125" s="125">
        <v>30</v>
      </c>
      <c r="O125" s="125">
        <v>30</v>
      </c>
    </row>
    <row r="126" spans="2:15" ht="14">
      <c r="B126" s="256"/>
      <c r="C126" s="8" t="s">
        <v>21</v>
      </c>
      <c r="D126" s="261"/>
      <c r="E126" s="23"/>
      <c r="F126" s="23"/>
      <c r="G126" s="23"/>
      <c r="H126" s="23"/>
      <c r="I126" s="23"/>
      <c r="J126" s="23"/>
      <c r="K126" s="108"/>
      <c r="L126" s="257"/>
      <c r="M126" s="227"/>
      <c r="N126" s="125"/>
      <c r="O126" s="125"/>
    </row>
    <row r="127" spans="2:15" ht="14">
      <c r="B127" s="256"/>
      <c r="C127" s="8" t="s">
        <v>21</v>
      </c>
      <c r="D127" s="261"/>
      <c r="E127" s="23"/>
      <c r="F127" s="23"/>
      <c r="G127" s="23"/>
      <c r="H127" s="23"/>
      <c r="I127" s="23"/>
      <c r="J127" s="23"/>
      <c r="K127" s="108"/>
      <c r="L127" s="257"/>
      <c r="M127" s="227"/>
      <c r="N127" s="125"/>
      <c r="O127" s="125"/>
    </row>
    <row r="128" spans="2:15" ht="14">
      <c r="B128" s="256"/>
      <c r="C128" s="8" t="s">
        <v>21</v>
      </c>
      <c r="D128" s="261"/>
      <c r="E128" s="23"/>
      <c r="F128" s="23"/>
      <c r="G128" s="23"/>
      <c r="H128" s="23"/>
      <c r="I128" s="23"/>
      <c r="J128" s="23"/>
      <c r="K128" s="108"/>
      <c r="L128" s="257"/>
      <c r="M128" s="227"/>
      <c r="N128" s="125"/>
      <c r="O128" s="125"/>
    </row>
    <row r="129" spans="2:15" ht="14">
      <c r="B129" s="256"/>
      <c r="C129" s="8" t="s">
        <v>21</v>
      </c>
      <c r="D129" s="261"/>
      <c r="E129" s="23"/>
      <c r="F129" s="23"/>
      <c r="G129" s="23"/>
      <c r="H129" s="23"/>
      <c r="I129" s="23"/>
      <c r="J129" s="23"/>
      <c r="K129" s="108"/>
      <c r="L129" s="257"/>
      <c r="M129" s="227"/>
      <c r="N129" s="125"/>
      <c r="O129" s="125"/>
    </row>
    <row r="130" spans="2:15" ht="14">
      <c r="B130" s="256"/>
      <c r="C130" s="8" t="s">
        <v>21</v>
      </c>
      <c r="D130" s="261"/>
      <c r="E130" s="23"/>
      <c r="F130" s="23"/>
      <c r="G130" s="23"/>
      <c r="H130" s="23"/>
      <c r="I130" s="23"/>
      <c r="J130" s="23"/>
      <c r="K130" s="108"/>
      <c r="L130" s="257"/>
      <c r="M130" s="227"/>
      <c r="N130" s="125"/>
      <c r="O130" s="125"/>
    </row>
    <row r="131" spans="2:15" ht="14">
      <c r="B131" s="258" t="s">
        <v>453</v>
      </c>
      <c r="C131" s="8" t="s">
        <v>21</v>
      </c>
      <c r="D131" s="259">
        <v>18514</v>
      </c>
      <c r="E131" s="259">
        <v>20336</v>
      </c>
      <c r="F131" s="259">
        <v>22402</v>
      </c>
      <c r="G131" s="259"/>
      <c r="H131" s="259"/>
      <c r="I131" s="259"/>
      <c r="J131" s="259"/>
      <c r="K131" s="259"/>
      <c r="L131" s="9"/>
      <c r="M131" s="260"/>
      <c r="N131" s="221"/>
      <c r="O131" s="221"/>
    </row>
    <row r="132" spans="2:15" ht="15">
      <c r="B132" s="228" t="s">
        <v>454</v>
      </c>
      <c r="C132" s="8" t="s">
        <v>5</v>
      </c>
      <c r="D132" s="254">
        <v>2022</v>
      </c>
      <c r="E132" s="146">
        <v>2023</v>
      </c>
      <c r="F132" s="146">
        <v>2024</v>
      </c>
      <c r="G132" s="146"/>
      <c r="H132" s="146"/>
      <c r="I132" s="146"/>
      <c r="J132" s="146"/>
      <c r="K132" s="254"/>
      <c r="L132" s="255" t="s">
        <v>434</v>
      </c>
      <c r="M132" s="221" t="s">
        <v>435</v>
      </c>
      <c r="N132" s="221" t="s">
        <v>436</v>
      </c>
      <c r="O132" s="221" t="s">
        <v>437</v>
      </c>
    </row>
    <row r="133" spans="2:15" ht="14">
      <c r="B133" s="256" t="s">
        <v>455</v>
      </c>
      <c r="C133" s="8" t="s">
        <v>21</v>
      </c>
      <c r="D133" s="261">
        <v>9041</v>
      </c>
      <c r="E133" s="23">
        <v>9945</v>
      </c>
      <c r="F133" s="23">
        <v>10939</v>
      </c>
      <c r="G133" s="23"/>
      <c r="H133" s="23"/>
      <c r="I133" s="23"/>
      <c r="J133" s="23"/>
      <c r="K133" s="108"/>
      <c r="L133" s="257">
        <v>0.2</v>
      </c>
      <c r="M133" s="227">
        <v>60</v>
      </c>
      <c r="N133" s="125">
        <v>30</v>
      </c>
      <c r="O133" s="125">
        <v>30</v>
      </c>
    </row>
    <row r="134" spans="2:15" ht="14">
      <c r="B134" s="256"/>
      <c r="C134" s="8" t="s">
        <v>21</v>
      </c>
      <c r="D134" s="261"/>
      <c r="E134" s="23"/>
      <c r="F134" s="23"/>
      <c r="G134" s="23"/>
      <c r="H134" s="23"/>
      <c r="I134" s="23"/>
      <c r="J134" s="23"/>
      <c r="K134" s="108"/>
      <c r="L134" s="257"/>
      <c r="M134" s="227"/>
      <c r="N134" s="125"/>
      <c r="O134" s="125"/>
    </row>
    <row r="135" spans="2:15" ht="14">
      <c r="B135" s="256"/>
      <c r="C135" s="8" t="s">
        <v>21</v>
      </c>
      <c r="D135" s="261"/>
      <c r="E135" s="23"/>
      <c r="F135" s="23"/>
      <c r="G135" s="23"/>
      <c r="H135" s="23"/>
      <c r="I135" s="23"/>
      <c r="J135" s="23"/>
      <c r="K135" s="108"/>
      <c r="L135" s="257"/>
      <c r="M135" s="227"/>
      <c r="N135" s="125"/>
      <c r="O135" s="125"/>
    </row>
    <row r="136" spans="2:15" ht="14">
      <c r="B136" s="258" t="s">
        <v>456</v>
      </c>
      <c r="C136" s="8" t="s">
        <v>21</v>
      </c>
      <c r="D136" s="259">
        <v>9041</v>
      </c>
      <c r="E136" s="259">
        <v>9945</v>
      </c>
      <c r="F136" s="259">
        <v>10939</v>
      </c>
      <c r="G136" s="259"/>
      <c r="H136" s="259"/>
      <c r="I136" s="259"/>
      <c r="J136" s="259"/>
      <c r="K136" s="259"/>
      <c r="L136" s="9"/>
      <c r="M136" s="260"/>
      <c r="N136" s="221"/>
      <c r="O136" s="221"/>
    </row>
    <row r="137" spans="2:15" ht="15">
      <c r="B137" s="228" t="s">
        <v>457</v>
      </c>
      <c r="C137" s="8" t="s">
        <v>5</v>
      </c>
      <c r="D137" s="254">
        <v>2022</v>
      </c>
      <c r="E137" s="146">
        <v>2023</v>
      </c>
      <c r="F137" s="146">
        <v>2024</v>
      </c>
      <c r="G137" s="146"/>
      <c r="H137" s="146"/>
      <c r="I137" s="146"/>
      <c r="J137" s="146"/>
      <c r="K137" s="254"/>
      <c r="L137" s="255" t="s">
        <v>434</v>
      </c>
      <c r="M137" s="221" t="s">
        <v>435</v>
      </c>
      <c r="N137" s="221" t="s">
        <v>436</v>
      </c>
      <c r="O137" s="221" t="s">
        <v>437</v>
      </c>
    </row>
    <row r="138" spans="2:15" ht="14">
      <c r="B138" s="256" t="s">
        <v>458</v>
      </c>
      <c r="C138" s="8" t="s">
        <v>21</v>
      </c>
      <c r="D138" s="261">
        <v>31000</v>
      </c>
      <c r="E138" s="23">
        <v>36600</v>
      </c>
      <c r="F138" s="23">
        <v>37260</v>
      </c>
      <c r="G138" s="23"/>
      <c r="H138" s="23"/>
      <c r="I138" s="23"/>
      <c r="J138" s="23"/>
      <c r="K138" s="108"/>
      <c r="L138" s="257">
        <v>0.2</v>
      </c>
      <c r="M138" s="227">
        <v>30</v>
      </c>
      <c r="N138" s="125">
        <v>30</v>
      </c>
      <c r="O138" s="125">
        <v>30</v>
      </c>
    </row>
    <row r="139" spans="2:15" ht="14">
      <c r="B139" s="256"/>
      <c r="C139" s="8" t="s">
        <v>21</v>
      </c>
      <c r="D139" s="261"/>
      <c r="E139" s="23"/>
      <c r="F139" s="23"/>
      <c r="G139" s="23"/>
      <c r="H139" s="23"/>
      <c r="I139" s="23"/>
      <c r="J139" s="23"/>
      <c r="K139" s="108"/>
      <c r="L139" s="257"/>
      <c r="M139" s="227"/>
      <c r="N139" s="125"/>
      <c r="O139" s="125"/>
    </row>
    <row r="140" spans="2:15" ht="14">
      <c r="B140" s="258" t="s">
        <v>459</v>
      </c>
      <c r="C140" s="8" t="s">
        <v>21</v>
      </c>
      <c r="D140" s="259">
        <v>31000</v>
      </c>
      <c r="E140" s="259">
        <v>36600</v>
      </c>
      <c r="F140" s="259">
        <v>37260</v>
      </c>
      <c r="G140" s="259"/>
      <c r="H140" s="259"/>
      <c r="I140" s="259"/>
      <c r="J140" s="259"/>
      <c r="K140" s="259"/>
      <c r="L140" s="9"/>
      <c r="M140" s="9"/>
    </row>
    <row r="141" spans="2:15" ht="16">
      <c r="B141" s="105" t="s">
        <v>460</v>
      </c>
      <c r="C141" s="8" t="s">
        <v>21</v>
      </c>
      <c r="D141" s="262">
        <v>511966</v>
      </c>
      <c r="E141" s="262">
        <v>820400</v>
      </c>
      <c r="F141" s="262">
        <v>1030588</v>
      </c>
      <c r="G141" s="262"/>
      <c r="H141" s="262"/>
      <c r="I141" s="262"/>
      <c r="J141" s="262"/>
      <c r="K141" s="262"/>
      <c r="L141" s="9"/>
      <c r="M141" s="9"/>
    </row>
    <row r="142" spans="2:15" ht="16">
      <c r="B142" s="263"/>
      <c r="C142" s="8"/>
      <c r="D142" s="111"/>
      <c r="E142" s="111"/>
      <c r="F142" s="111"/>
      <c r="G142" s="111"/>
      <c r="H142" s="111"/>
      <c r="I142" s="111"/>
      <c r="J142" s="111"/>
      <c r="K142" s="111"/>
      <c r="L142" s="9"/>
      <c r="M142" s="9"/>
    </row>
    <row r="143" spans="2:15" ht="22.5" customHeight="1">
      <c r="B143" s="232" t="s">
        <v>429</v>
      </c>
      <c r="C143" s="9"/>
      <c r="D143" s="264">
        <v>2022</v>
      </c>
      <c r="E143" s="264">
        <v>2023</v>
      </c>
      <c r="F143" s="264">
        <v>2024</v>
      </c>
      <c r="G143" s="264"/>
      <c r="H143" s="264"/>
      <c r="I143" s="264"/>
      <c r="J143" s="264"/>
      <c r="K143" s="264"/>
      <c r="L143" s="9"/>
      <c r="M143" s="9"/>
    </row>
    <row r="144" spans="2:15" ht="14">
      <c r="B144" s="201" t="s">
        <v>461</v>
      </c>
      <c r="C144" s="8" t="s">
        <v>11</v>
      </c>
      <c r="D144" s="184">
        <v>1</v>
      </c>
      <c r="E144" s="184">
        <v>1</v>
      </c>
      <c r="F144" s="184">
        <v>1</v>
      </c>
      <c r="G144" s="184">
        <v>1</v>
      </c>
      <c r="H144" s="184">
        <v>1</v>
      </c>
      <c r="I144" s="184">
        <v>1</v>
      </c>
      <c r="J144" s="184">
        <v>1</v>
      </c>
      <c r="K144" s="184">
        <v>1</v>
      </c>
      <c r="L144" s="9"/>
      <c r="M144" s="9"/>
    </row>
    <row r="145" spans="2:13" ht="14">
      <c r="B145" s="201" t="s">
        <v>462</v>
      </c>
      <c r="C145" s="8" t="s">
        <v>11</v>
      </c>
      <c r="D145" s="184">
        <v>0</v>
      </c>
      <c r="E145" s="184">
        <v>0</v>
      </c>
      <c r="F145" s="184">
        <v>0</v>
      </c>
      <c r="G145" s="184">
        <v>0</v>
      </c>
      <c r="H145" s="184">
        <v>0</v>
      </c>
      <c r="I145" s="184">
        <v>0</v>
      </c>
      <c r="J145" s="184">
        <v>0</v>
      </c>
      <c r="K145" s="184">
        <v>0</v>
      </c>
      <c r="L145" s="9"/>
      <c r="M145" s="9"/>
    </row>
    <row r="146" spans="2:13" ht="16">
      <c r="B146" s="232"/>
      <c r="C146" s="8"/>
      <c r="D146" s="264"/>
      <c r="E146" s="264"/>
      <c r="F146" s="264"/>
      <c r="G146" s="264"/>
      <c r="H146" s="264"/>
      <c r="I146" s="264"/>
      <c r="J146" s="264"/>
      <c r="K146" s="264"/>
      <c r="L146" s="9"/>
      <c r="M146" s="9"/>
    </row>
    <row r="147" spans="2:13" ht="14">
      <c r="B147" s="201"/>
      <c r="C147" s="8"/>
      <c r="D147" s="234"/>
      <c r="E147" s="9"/>
      <c r="F147" s="9"/>
      <c r="G147" s="9"/>
      <c r="H147" s="9"/>
      <c r="I147" s="9"/>
      <c r="J147" s="9"/>
      <c r="K147" s="9"/>
    </row>
    <row r="148" spans="2:13" ht="14.25" customHeight="1"/>
    <row r="150" spans="2:13" ht="16">
      <c r="B150" s="105" t="s">
        <v>463</v>
      </c>
      <c r="C150" s="8" t="s">
        <v>5</v>
      </c>
      <c r="D150" s="265">
        <v>2022</v>
      </c>
      <c r="E150" s="265">
        <v>2023</v>
      </c>
      <c r="F150" s="265">
        <v>2024</v>
      </c>
      <c r="G150" s="265"/>
      <c r="H150" s="265"/>
      <c r="I150" s="265"/>
      <c r="J150" s="265"/>
      <c r="K150" s="265"/>
    </row>
    <row r="151" spans="2:13" ht="14">
      <c r="B151" s="39" t="s">
        <v>464</v>
      </c>
      <c r="C151" s="8" t="s">
        <v>21</v>
      </c>
      <c r="D151" s="23">
        <v>70000</v>
      </c>
      <c r="E151" s="23">
        <v>130000</v>
      </c>
      <c r="F151" s="23">
        <v>150000</v>
      </c>
      <c r="G151" s="23"/>
      <c r="H151" s="23"/>
      <c r="I151" s="23"/>
      <c r="J151" s="23"/>
      <c r="K151" s="23"/>
    </row>
    <row r="152" spans="2:13" ht="14">
      <c r="B152" s="266" t="s">
        <v>465</v>
      </c>
      <c r="C152" s="8" t="s">
        <v>21</v>
      </c>
      <c r="D152" s="23"/>
      <c r="E152" s="23"/>
      <c r="F152" s="23"/>
      <c r="G152" s="23"/>
      <c r="H152" s="23"/>
      <c r="I152" s="23"/>
      <c r="J152" s="23"/>
      <c r="K152" s="23"/>
    </row>
    <row r="153" spans="2:13" ht="14">
      <c r="B153" s="266" t="s">
        <v>466</v>
      </c>
      <c r="C153" s="8" t="s">
        <v>21</v>
      </c>
      <c r="D153" s="23"/>
      <c r="E153" s="23"/>
      <c r="F153" s="23"/>
      <c r="G153" s="23"/>
      <c r="H153" s="23"/>
      <c r="I153" s="23"/>
      <c r="J153" s="23"/>
      <c r="K153" s="23"/>
    </row>
    <row r="154" spans="2:13" ht="14">
      <c r="B154" s="39" t="s">
        <v>467</v>
      </c>
      <c r="C154" s="8" t="s">
        <v>21</v>
      </c>
      <c r="D154" s="23">
        <v>17000</v>
      </c>
      <c r="E154" s="23">
        <v>33000</v>
      </c>
      <c r="F154" s="23">
        <v>35000</v>
      </c>
      <c r="G154" s="23"/>
      <c r="H154" s="23"/>
      <c r="I154" s="23"/>
      <c r="J154" s="23"/>
      <c r="K154" s="23"/>
    </row>
    <row r="155" spans="2:13" ht="14">
      <c r="B155" s="39" t="s">
        <v>468</v>
      </c>
      <c r="C155" s="8" t="s">
        <v>21</v>
      </c>
      <c r="D155" s="23">
        <v>3400</v>
      </c>
      <c r="E155" s="23">
        <v>9208</v>
      </c>
      <c r="F155" s="23">
        <v>10652</v>
      </c>
      <c r="G155" s="23"/>
      <c r="H155" s="23"/>
      <c r="I155" s="23"/>
      <c r="J155" s="23"/>
      <c r="K155" s="23"/>
    </row>
    <row r="156" spans="2:13" ht="14">
      <c r="B156" s="39" t="s">
        <v>469</v>
      </c>
      <c r="C156" s="8" t="s">
        <v>21</v>
      </c>
      <c r="D156" s="23"/>
      <c r="E156" s="23"/>
      <c r="F156" s="23"/>
      <c r="G156" s="23"/>
      <c r="H156" s="23"/>
      <c r="I156" s="23"/>
      <c r="J156" s="23"/>
      <c r="K156" s="23"/>
      <c r="L156" s="9"/>
      <c r="M156" s="9"/>
    </row>
    <row r="157" spans="2:13" ht="14">
      <c r="B157" s="39" t="s">
        <v>470</v>
      </c>
      <c r="C157" s="8" t="s">
        <v>21</v>
      </c>
      <c r="D157" s="23"/>
      <c r="E157" s="23"/>
      <c r="F157" s="23"/>
      <c r="G157" s="23"/>
      <c r="H157" s="23"/>
      <c r="I157" s="23"/>
      <c r="J157" s="23"/>
      <c r="K157" s="23"/>
      <c r="L157" s="9"/>
      <c r="M157" s="9"/>
    </row>
    <row r="158" spans="2:13" ht="14">
      <c r="E158" s="9"/>
      <c r="L158" s="9"/>
      <c r="M158" s="9"/>
    </row>
    <row r="159" spans="2:13" ht="14">
      <c r="L159" s="9"/>
      <c r="M159" s="9"/>
    </row>
    <row r="160" spans="2:13" ht="14">
      <c r="L160" s="9"/>
      <c r="M160" s="9"/>
    </row>
    <row r="161" spans="2:13" ht="14">
      <c r="B161" s="201"/>
      <c r="C161" s="8"/>
      <c r="D161" s="210"/>
      <c r="E161" s="210"/>
      <c r="F161" s="210"/>
      <c r="G161" s="210"/>
      <c r="H161" s="210"/>
      <c r="I161" s="210"/>
      <c r="J161" s="210"/>
      <c r="K161" s="210"/>
      <c r="L161" s="9"/>
      <c r="M161" s="9"/>
    </row>
  </sheetData>
  <mergeCells count="9">
    <mergeCell ref="B63:O63"/>
    <mergeCell ref="D65:E65"/>
    <mergeCell ref="D66:E66"/>
    <mergeCell ref="Q75:S76"/>
    <mergeCell ref="B4:O4"/>
    <mergeCell ref="D6:E6"/>
    <mergeCell ref="D7:E7"/>
    <mergeCell ref="Q12:S13"/>
    <mergeCell ref="N54:O54"/>
  </mergeCells>
  <conditionalFormatting sqref="M9:M10 N10:O10">
    <cfRule type="expression" dxfId="615" priority="2">
      <formula>IF(M$8&lt;&gt;"",1,0)</formula>
    </cfRule>
  </conditionalFormatting>
  <conditionalFormatting sqref="D9:K9">
    <cfRule type="expression" dxfId="614" priority="3">
      <formula>IF(D8&lt;&gt;"",1,0)</formula>
    </cfRule>
  </conditionalFormatting>
  <conditionalFormatting sqref="D10:K10">
    <cfRule type="expression" dxfId="613" priority="4">
      <formula>LEN(TRIM(D10))&gt;0</formula>
    </cfRule>
    <cfRule type="expression" dxfId="612" priority="5">
      <formula>LEN(TRIM(D10))=0</formula>
    </cfRule>
  </conditionalFormatting>
  <conditionalFormatting sqref="D54:K54">
    <cfRule type="expression" dxfId="611" priority="6">
      <formula>IF(D$53&lt;&gt;"",1,0)</formula>
    </cfRule>
  </conditionalFormatting>
  <conditionalFormatting sqref="D52:K52">
    <cfRule type="expression" dxfId="610" priority="7">
      <formula>IF(D49="",1,0)</formula>
    </cfRule>
  </conditionalFormatting>
  <conditionalFormatting sqref="B14:B27 C14:D28">
    <cfRule type="expression" dxfId="609" priority="8">
      <formula>IF($B$13="",1,0)</formula>
    </cfRule>
  </conditionalFormatting>
  <conditionalFormatting sqref="K14:K28">
    <cfRule type="expression" dxfId="608" priority="9">
      <formula>IF($K$13="",1,0)</formula>
    </cfRule>
  </conditionalFormatting>
  <conditionalFormatting sqref="L14:L28">
    <cfRule type="expression" dxfId="607" priority="10">
      <formula>IF($L$13="",1,0)</formula>
    </cfRule>
  </conditionalFormatting>
  <conditionalFormatting sqref="E14:J28 N14:O28">
    <cfRule type="expression" dxfId="606" priority="11">
      <formula>IF(E$13&lt;&gt;"",1,0)</formula>
    </cfRule>
  </conditionalFormatting>
  <conditionalFormatting sqref="M14:M28">
    <cfRule type="expression" dxfId="605" priority="12">
      <formula>IF($M$13="",1,0)</formula>
    </cfRule>
  </conditionalFormatting>
  <conditionalFormatting sqref="D50:K51">
    <cfRule type="expression" dxfId="604" priority="13">
      <formula>IF(D$49&lt;&gt;"",1,0)</formula>
    </cfRule>
  </conditionalFormatting>
  <conditionalFormatting sqref="D68:D72">
    <cfRule type="expression" dxfId="603" priority="14">
      <formula>IF($D$67&lt;&gt;"",1,0)</formula>
    </cfRule>
  </conditionalFormatting>
  <conditionalFormatting sqref="D74:I74">
    <cfRule type="expression" dxfId="602" priority="15">
      <formula>IF(D73="",1,0)</formula>
    </cfRule>
  </conditionalFormatting>
  <conditionalFormatting sqref="M68:M69">
    <cfRule type="expression" dxfId="601" priority="16">
      <formula>IF($M$67&lt;&gt;"",1,0)</formula>
    </cfRule>
  </conditionalFormatting>
  <conditionalFormatting sqref="E68:I72 N69:O69">
    <cfRule type="expression" dxfId="600" priority="17">
      <formula>IF(E$67&lt;&gt;"",1,0)</formula>
    </cfRule>
  </conditionalFormatting>
  <conditionalFormatting sqref="B77:B86">
    <cfRule type="expression" dxfId="599" priority="18">
      <formula>IF($B$76&lt;&gt;"",1,0)</formula>
    </cfRule>
  </conditionalFormatting>
  <conditionalFormatting sqref="B89:B96">
    <cfRule type="expression" dxfId="598" priority="19">
      <formula>IF($B$88&lt;&gt;"",1,0)</formula>
    </cfRule>
  </conditionalFormatting>
  <conditionalFormatting sqref="B99:B106">
    <cfRule type="expression" dxfId="597" priority="20">
      <formula>IF($B$98&lt;&gt;"",1,0)</formula>
    </cfRule>
  </conditionalFormatting>
  <conditionalFormatting sqref="B109:B111">
    <cfRule type="expression" dxfId="596" priority="21">
      <formula>IF($B$108&lt;&gt;"",1,0)</formula>
    </cfRule>
  </conditionalFormatting>
  <conditionalFormatting sqref="B114:B122">
    <cfRule type="expression" dxfId="595" priority="22">
      <formula>IF($B$113&lt;&gt;"",1,0)</formula>
    </cfRule>
  </conditionalFormatting>
  <conditionalFormatting sqref="B125:B130">
    <cfRule type="expression" dxfId="594" priority="23">
      <formula>IF($B$124&lt;&gt;"",1,0)</formula>
    </cfRule>
  </conditionalFormatting>
  <conditionalFormatting sqref="B133:B135">
    <cfRule type="expression" dxfId="593" priority="24">
      <formula>IF($B$132&lt;&gt;"",1,0)</formula>
    </cfRule>
  </conditionalFormatting>
  <conditionalFormatting sqref="B138:B139">
    <cfRule type="expression" dxfId="592" priority="25">
      <formula>IF($B$137&lt;&gt;"",1,0)</formula>
    </cfRule>
  </conditionalFormatting>
  <conditionalFormatting sqref="D144:K145">
    <cfRule type="expression" dxfId="591" priority="26">
      <formula>IF(D$143&lt;&gt;"",1,0)</formula>
    </cfRule>
  </conditionalFormatting>
  <conditionalFormatting sqref="D151:K157">
    <cfRule type="expression" dxfId="590" priority="27">
      <formula>IF(D$150&lt;&gt;"",1,0)</formula>
    </cfRule>
  </conditionalFormatting>
  <conditionalFormatting sqref="D141:K141">
    <cfRule type="expression" dxfId="589" priority="28">
      <formula>IF(D$76&lt;&gt;"",1,0)</formula>
    </cfRule>
    <cfRule type="expression" dxfId="588" priority="29">
      <formula>IF(D$76="",1,0)</formula>
    </cfRule>
  </conditionalFormatting>
  <conditionalFormatting sqref="D77:D86 D89:D96 D99:D106 D109:D111 D114:D122 D125:D130 D133:D135 D138:D139">
    <cfRule type="expression" dxfId="587" priority="30">
      <formula>IF($D$76="",1,0)</formula>
    </cfRule>
  </conditionalFormatting>
  <conditionalFormatting sqref="D97:K97 D107:K107 D112:K112 D123:K123 D131:K131 D136:K136">
    <cfRule type="expression" dxfId="586" priority="31">
      <formula>IF(D$76="",1,0)</formula>
    </cfRule>
  </conditionalFormatting>
  <conditionalFormatting sqref="K77:K86 K89:K96 K99:K106 K109:K111 K114:K122 K125:K130 K133:K135 K138:K139">
    <cfRule type="expression" dxfId="585" priority="32">
      <formula>IF($K$76="",1,0)</formula>
    </cfRule>
  </conditionalFormatting>
  <conditionalFormatting sqref="D87:K87 L77:M86 L89:M96 L99:M106 L109:M111 L114:M122 L125:M130 L133:M135 L138:M139">
    <cfRule type="expression" dxfId="584" priority="33">
      <formula>IF(D$76="",1,0)</formula>
    </cfRule>
  </conditionalFormatting>
  <conditionalFormatting sqref="E77:J86 E89:J96 E99:J106 E109:J111 E114:J122 E125:J130 E133:J135 E138:J139 N77:O86 N89:O96 N99:O106 N109:O111 N114:O122 N125:O130 N133:O135 N138:O139">
    <cfRule type="expression" dxfId="583" priority="34">
      <formula>IF(E$76&lt;&gt;"",1,0)</formula>
    </cfRule>
  </conditionalFormatting>
  <conditionalFormatting sqref="D61:K61">
    <cfRule type="expression" dxfId="582" priority="35">
      <formula>IF(D$60&lt;&gt;"",1,0)</formula>
    </cfRule>
  </conditionalFormatting>
  <conditionalFormatting sqref="D29:K29">
    <cfRule type="expression" dxfId="581" priority="36">
      <formula>LEN(TRIM(D29))=0</formula>
    </cfRule>
  </conditionalFormatting>
  <conditionalFormatting sqref="L31:L45">
    <cfRule type="expression" dxfId="580" priority="37">
      <formula>IF($L$30="",1,0)</formula>
    </cfRule>
  </conditionalFormatting>
  <conditionalFormatting sqref="M31:M45">
    <cfRule type="expression" dxfId="579" priority="38">
      <formula>IF($M$30="",1,0)</formula>
    </cfRule>
  </conditionalFormatting>
  <conditionalFormatting sqref="E31:J45 N31:O45">
    <cfRule type="expression" dxfId="578" priority="39">
      <formula>IF(E$30&lt;&gt;"",1,0)</formula>
    </cfRule>
  </conditionalFormatting>
  <conditionalFormatting sqref="B31:B44 C31:D45">
    <cfRule type="expression" dxfId="577" priority="40">
      <formula>IF($B$30="",1,0)</formula>
    </cfRule>
  </conditionalFormatting>
  <conditionalFormatting sqref="K31:K45">
    <cfRule type="expression" dxfId="576" priority="41">
      <formula>IF($K$30="",1,0)</formula>
    </cfRule>
  </conditionalFormatting>
  <conditionalFormatting sqref="D48:K48">
    <cfRule type="expression" dxfId="575" priority="42">
      <formula>IF(D$47&lt;&gt;"",1,0)</formula>
    </cfRule>
  </conditionalFormatting>
  <conditionalFormatting sqref="B28">
    <cfRule type="expression" dxfId="574" priority="43">
      <formula>IF($B$13="",1,0)</formula>
    </cfRule>
  </conditionalFormatting>
  <conditionalFormatting sqref="D147:K147">
    <cfRule type="expression" dxfId="573" priority="44">
      <formula>IF(D$146&lt;&gt;"",1,0)</formula>
    </cfRule>
  </conditionalFormatting>
  <conditionalFormatting sqref="B29:K29">
    <cfRule type="expression" dxfId="572" priority="45">
      <formula>IF($B$13="",1,0)</formula>
    </cfRule>
  </conditionalFormatting>
  <conditionalFormatting sqref="D46:K46 Q12:S13 Q75:S76">
    <cfRule type="expression" dxfId="571" priority="46">
      <formula>LEN(TRIM(D46))=0</formula>
    </cfRule>
  </conditionalFormatting>
  <dataValidations count="11">
    <dataValidation type="list" allowBlank="1" showInputMessage="1" showErrorMessage="1" sqref="N54:O54" xr:uid="{00000000-0002-0000-0500-000000000000}">
      <formula1>altri_ricavi</formula1>
      <formula2>0</formula2>
    </dataValidation>
    <dataValidation type="decimal" operator="lessThanOrEqual" allowBlank="1" showInputMessage="1" showErrorMessage="1" sqref="D9:K9" xr:uid="{00000000-0002-0000-0500-000001000000}">
      <formula1>500000000000000</formula1>
      <formula2>0</formula2>
    </dataValidation>
    <dataValidation allowBlank="1" showInputMessage="1" showErrorMessage="1" promptTitle="ATTENZIONE" prompt="Questa cella non è modificabile" sqref="D10:K10" xr:uid="{00000000-0002-0000-0500-000002000000}">
      <formula1>0</formula1>
      <formula2>0</formula2>
    </dataValidation>
    <dataValidation type="list" allowBlank="1" showInputMessage="1" showErrorMessage="1" sqref="D6:E6" xr:uid="{00000000-0002-0000-0500-000003000000}">
      <formula1>incr</formula1>
      <formula2>0</formula2>
    </dataValidation>
    <dataValidation type="decimal" allowBlank="1" showInputMessage="1" showErrorMessage="1" errorTitle="MASSIMO 359 GG DILAZIONE" error="E' possibile inserire fino ad un massimo di 359 gg di dilazione ai clienti" sqref="M14:O28" xr:uid="{00000000-0002-0000-0500-000004000000}">
      <formula1>0</formula1>
      <formula2>359</formula2>
    </dataValidation>
    <dataValidation type="decimal" operator="greaterThanOrEqual" allowBlank="1" showInputMessage="1" showErrorMessage="1" sqref="D14:K28 D50:K51 D57:O58 G65:N65 M68 J72:N72 D77:L86 D89:L96 D99:L106 L107 D109:L111 L112 D114:L122 L123 D125:L130 L131 D133:L135 L136 D138:L139 D141:K141 D144:K145" xr:uid="{00000000-0002-0000-0500-000005000000}">
      <formula1>0</formula1>
      <formula2>0</formula2>
    </dataValidation>
    <dataValidation type="decimal" allowBlank="1" showInputMessage="1" showErrorMessage="1" errorTitle="MASSIMO 359 GG DILAZIONE" error="E' possibile inserire fino ad un massimo di 359 gg di pagamento dei fornitori" sqref="M77:O86 M89:O96 M99:O106 M109:O111 M114:O122 M125:O130 M133:O135 M138:O139" xr:uid="{00000000-0002-0000-0500-000006000000}">
      <formula1>0</formula1>
      <formula2>359</formula2>
    </dataValidation>
    <dataValidation type="decimal" operator="greaterThanOrEqual" allowBlank="1" showInputMessage="1" showErrorMessage="1" errorTitle="ATTENZIONE" error="Non è possibile immettere valori negativi" sqref="E68:I72" xr:uid="{00000000-0002-0000-0500-000007000000}">
      <formula1>0</formula1>
      <formula2>0</formula2>
    </dataValidation>
    <dataValidation allowBlank="1" showInputMessage="1" showErrorMessage="1" promptTitle="ATTENZIONE" prompt="Queste celle non possono essere modificate dato che sono percentuali che il software genera automaticamente e si riferiscono alle incidenze dell'ultimo bilancio approvato" sqref="D68:D72" xr:uid="{00000000-0002-0000-0500-000008000000}">
      <formula1>0</formula1>
      <formula2>0</formula2>
    </dataValidation>
    <dataValidation type="list" allowBlank="1" showInputMessage="1" showErrorMessage="1" sqref="D65:E65" xr:uid="{00000000-0002-0000-0500-000009000000}">
      <formula1>incid</formula1>
      <formula2>0</formula2>
    </dataValidation>
    <dataValidation type="whole" operator="greaterThanOrEqual" allowBlank="1" showInputMessage="1" showErrorMessage="1" sqref="M69:O69" xr:uid="{00000000-0002-0000-0500-00000A000000}">
      <formula1>0</formula1>
      <formula2>0</formula2>
    </dataValidation>
  </dataValidations>
  <pageMargins left="0.7" right="0.7" top="0.75" bottom="0.75" header="0.51180555555555496" footer="0.51180555555555496"/>
  <pageSetup paperSize="9" firstPageNumber="0" orientation="landscape"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B1:AM62"/>
  <sheetViews>
    <sheetView showGridLines="0" topLeftCell="A37" zoomScale="85" zoomScaleNormal="85" workbookViewId="0">
      <selection activeCell="B123" sqref="B123"/>
    </sheetView>
  </sheetViews>
  <sheetFormatPr baseColWidth="10" defaultColWidth="8.83203125" defaultRowHeight="13"/>
  <cols>
    <col min="1" max="1" width="2.6640625" customWidth="1"/>
    <col min="2" max="2" width="41.33203125" customWidth="1"/>
    <col min="3" max="3" width="5.6640625" customWidth="1"/>
    <col min="4" max="14" width="14.6640625" customWidth="1"/>
    <col min="15" max="1025" width="8.83203125" customWidth="1"/>
  </cols>
  <sheetData>
    <row r="1" spans="2:39" ht="72" customHeight="1">
      <c r="C1" s="1" t="s">
        <v>471</v>
      </c>
    </row>
    <row r="2" spans="2:39" ht="46" customHeight="1"/>
    <row r="3" spans="2:39" ht="38" customHeight="1"/>
    <row r="4" spans="2:39" ht="14">
      <c r="B4" s="267"/>
      <c r="C4" s="267"/>
      <c r="D4" s="267"/>
      <c r="E4" s="267"/>
      <c r="F4" s="267"/>
      <c r="G4" s="267"/>
      <c r="H4" s="267"/>
      <c r="I4" s="267"/>
      <c r="J4" s="267"/>
      <c r="K4" s="267"/>
      <c r="L4" s="268"/>
      <c r="M4" s="268"/>
      <c r="N4" s="268"/>
      <c r="O4" s="268"/>
      <c r="P4" s="267"/>
      <c r="AC4" s="269"/>
      <c r="AD4" s="269"/>
      <c r="AE4" s="269"/>
      <c r="AF4" s="269"/>
      <c r="AG4" s="269"/>
      <c r="AH4" s="269"/>
      <c r="AI4" s="269"/>
      <c r="AJ4" s="269"/>
      <c r="AK4" s="269"/>
      <c r="AL4" s="269"/>
      <c r="AM4" s="269"/>
    </row>
    <row r="5" spans="2:39" ht="14">
      <c r="B5" s="267"/>
      <c r="C5" s="267"/>
      <c r="D5" s="267"/>
      <c r="E5" s="267"/>
      <c r="F5" s="267"/>
      <c r="G5" s="267"/>
      <c r="H5" s="267"/>
      <c r="I5" s="267"/>
      <c r="J5" s="267"/>
      <c r="K5" s="267"/>
      <c r="L5" s="268"/>
      <c r="M5" s="268"/>
      <c r="N5" s="268"/>
      <c r="O5" s="268"/>
      <c r="P5" s="267"/>
      <c r="AC5" s="269"/>
      <c r="AD5" s="269"/>
      <c r="AE5" s="269"/>
      <c r="AF5" s="269"/>
      <c r="AG5" s="269"/>
      <c r="AH5" s="269"/>
      <c r="AI5" s="269"/>
      <c r="AJ5" s="269"/>
      <c r="AK5" s="269"/>
      <c r="AL5" s="269"/>
      <c r="AM5" s="269"/>
    </row>
    <row r="6" spans="2:39" ht="24">
      <c r="B6" s="851" t="s">
        <v>472</v>
      </c>
      <c r="C6" s="851"/>
      <c r="D6" s="851"/>
      <c r="E6" s="851"/>
      <c r="F6" s="851"/>
      <c r="G6" s="851"/>
      <c r="H6" s="851"/>
      <c r="I6" s="851"/>
      <c r="J6" s="851"/>
      <c r="K6" s="851"/>
      <c r="L6" s="851"/>
      <c r="N6" s="9"/>
      <c r="O6" s="9"/>
      <c r="AC6" s="269"/>
      <c r="AD6" s="269"/>
      <c r="AE6" s="269"/>
      <c r="AF6" s="269"/>
      <c r="AG6" s="269"/>
      <c r="AH6" s="269"/>
      <c r="AI6" s="269"/>
      <c r="AJ6" s="269"/>
      <c r="AK6" s="269"/>
      <c r="AL6" s="269"/>
      <c r="AM6" s="269"/>
    </row>
    <row r="8" spans="2:39" ht="24.75" customHeight="1">
      <c r="B8" s="9"/>
      <c r="C8" s="9"/>
      <c r="E8" s="9"/>
      <c r="F8" s="9"/>
      <c r="G8" s="9"/>
      <c r="H8" s="9"/>
      <c r="I8" s="9"/>
      <c r="J8" s="9"/>
      <c r="K8" s="9"/>
      <c r="L8" s="9"/>
      <c r="M8" s="9"/>
      <c r="N8" s="9"/>
      <c r="O8" s="9"/>
    </row>
    <row r="9" spans="2:39" ht="12.75" customHeight="1">
      <c r="D9" s="861" t="s">
        <v>473</v>
      </c>
      <c r="E9" s="869" t="s">
        <v>474</v>
      </c>
      <c r="F9" s="861" t="s">
        <v>475</v>
      </c>
      <c r="G9" s="860" t="s">
        <v>476</v>
      </c>
      <c r="H9" s="860" t="s">
        <v>477</v>
      </c>
      <c r="I9" s="860" t="s">
        <v>478</v>
      </c>
      <c r="J9" s="860"/>
      <c r="K9" s="860"/>
      <c r="L9" s="9"/>
      <c r="M9" s="9"/>
      <c r="N9" s="9"/>
      <c r="O9" s="9"/>
    </row>
    <row r="10" spans="2:39" ht="16">
      <c r="B10" s="263" t="s">
        <v>479</v>
      </c>
      <c r="C10" s="8" t="s">
        <v>5</v>
      </c>
      <c r="D10" s="861"/>
      <c r="E10" s="869"/>
      <c r="F10" s="861"/>
      <c r="G10" s="860"/>
      <c r="H10" s="860"/>
      <c r="I10" s="860"/>
      <c r="J10" s="860"/>
      <c r="K10" s="860"/>
      <c r="L10" s="164"/>
      <c r="M10" s="9"/>
      <c r="N10" s="9"/>
      <c r="O10" s="9"/>
    </row>
    <row r="11" spans="2:39" ht="14">
      <c r="B11" s="199" t="s">
        <v>480</v>
      </c>
      <c r="C11" s="8" t="s">
        <v>21</v>
      </c>
      <c r="D11" s="176">
        <v>278143</v>
      </c>
      <c r="E11" s="270">
        <v>0</v>
      </c>
      <c r="F11" s="176">
        <v>278143</v>
      </c>
      <c r="G11" s="124">
        <v>278143</v>
      </c>
      <c r="H11" s="124">
        <v>0</v>
      </c>
      <c r="I11" s="124">
        <v>0</v>
      </c>
      <c r="J11" s="124">
        <v>0</v>
      </c>
      <c r="K11" s="124">
        <v>0</v>
      </c>
      <c r="L11" s="164"/>
      <c r="M11" s="9"/>
      <c r="N11" s="9"/>
      <c r="O11" s="9"/>
    </row>
    <row r="12" spans="2:39" ht="30" customHeight="1">
      <c r="B12" s="9"/>
      <c r="C12" s="9"/>
      <c r="D12" s="271"/>
      <c r="E12" s="9"/>
      <c r="F12" s="9"/>
      <c r="G12" s="9"/>
      <c r="H12" s="9"/>
      <c r="I12" s="9"/>
      <c r="J12" s="9"/>
      <c r="K12" s="9"/>
      <c r="L12" s="9"/>
      <c r="M12" s="9"/>
      <c r="N12" s="9"/>
      <c r="O12" s="9"/>
    </row>
    <row r="13" spans="2:39" ht="18" customHeight="1">
      <c r="B13" s="105" t="s">
        <v>481</v>
      </c>
      <c r="C13" s="9"/>
      <c r="D13" s="9"/>
      <c r="E13" s="861" t="s">
        <v>473</v>
      </c>
      <c r="F13" s="861" t="s">
        <v>476</v>
      </c>
      <c r="G13" s="861" t="s">
        <v>477</v>
      </c>
      <c r="H13" s="861" t="s">
        <v>478</v>
      </c>
      <c r="I13" s="861"/>
      <c r="J13" s="861"/>
      <c r="K13" s="9"/>
      <c r="L13" s="9"/>
      <c r="M13" s="9"/>
      <c r="N13" s="9"/>
      <c r="O13" s="9"/>
    </row>
    <row r="14" spans="2:39" ht="14">
      <c r="C14" s="272"/>
      <c r="D14" s="272"/>
      <c r="E14" s="861"/>
      <c r="F14" s="861"/>
      <c r="G14" s="861"/>
      <c r="H14" s="861"/>
      <c r="I14" s="861"/>
      <c r="J14" s="861"/>
      <c r="O14" s="9"/>
    </row>
    <row r="15" spans="2:39" ht="14">
      <c r="B15" s="273" t="s">
        <v>482</v>
      </c>
      <c r="C15" s="866" t="s">
        <v>483</v>
      </c>
      <c r="D15" s="866"/>
      <c r="E15" s="274">
        <v>0</v>
      </c>
      <c r="F15" s="275"/>
      <c r="G15" s="276">
        <v>0</v>
      </c>
      <c r="H15" s="276">
        <v>0</v>
      </c>
      <c r="I15" s="276">
        <v>0</v>
      </c>
      <c r="J15" s="276">
        <v>0</v>
      </c>
      <c r="K15" s="164"/>
      <c r="O15" s="9"/>
    </row>
    <row r="16" spans="2:39" ht="14">
      <c r="B16" s="135" t="s">
        <v>484</v>
      </c>
      <c r="C16" s="867" t="s">
        <v>485</v>
      </c>
      <c r="D16" s="867"/>
      <c r="E16" s="277">
        <v>0</v>
      </c>
      <c r="F16" s="270">
        <v>0</v>
      </c>
      <c r="G16" s="270">
        <v>0</v>
      </c>
      <c r="H16" s="270">
        <v>0</v>
      </c>
      <c r="I16" s="270">
        <v>0</v>
      </c>
      <c r="J16" s="270">
        <v>0</v>
      </c>
      <c r="K16" s="164"/>
      <c r="O16" s="9"/>
    </row>
    <row r="17" spans="2:15" ht="14">
      <c r="B17" s="278"/>
      <c r="C17" s="864" t="s">
        <v>486</v>
      </c>
      <c r="D17" s="864"/>
      <c r="E17" s="274">
        <v>0</v>
      </c>
      <c r="F17" s="279"/>
      <c r="G17" s="276">
        <v>0</v>
      </c>
      <c r="H17" s="276">
        <v>0</v>
      </c>
      <c r="I17" s="276">
        <v>0</v>
      </c>
      <c r="J17" s="276">
        <v>0</v>
      </c>
      <c r="K17" s="164"/>
      <c r="O17" s="9"/>
    </row>
    <row r="18" spans="2:15" ht="14">
      <c r="B18" s="135" t="s">
        <v>487</v>
      </c>
      <c r="C18" s="863" t="s">
        <v>485</v>
      </c>
      <c r="D18" s="863"/>
      <c r="E18" s="277">
        <v>0</v>
      </c>
      <c r="F18" s="270">
        <v>0</v>
      </c>
      <c r="G18" s="270">
        <v>0</v>
      </c>
      <c r="H18" s="270">
        <v>0</v>
      </c>
      <c r="I18" s="270">
        <v>0</v>
      </c>
      <c r="J18" s="270">
        <v>0</v>
      </c>
      <c r="K18" s="164"/>
      <c r="O18" s="9"/>
    </row>
    <row r="19" spans="2:15" ht="14">
      <c r="B19" s="278"/>
      <c r="C19" s="864" t="s">
        <v>486</v>
      </c>
      <c r="D19" s="864"/>
      <c r="E19" s="274">
        <v>0</v>
      </c>
      <c r="F19" s="275"/>
      <c r="G19" s="276">
        <v>0</v>
      </c>
      <c r="H19" s="276">
        <v>0</v>
      </c>
      <c r="I19" s="276">
        <v>0</v>
      </c>
      <c r="J19" s="276">
        <v>0</v>
      </c>
      <c r="K19" s="164"/>
      <c r="O19" s="9"/>
    </row>
    <row r="20" spans="2:15" ht="14">
      <c r="B20" s="135" t="s">
        <v>488</v>
      </c>
      <c r="C20" s="863" t="s">
        <v>485</v>
      </c>
      <c r="D20" s="863"/>
      <c r="E20" s="277">
        <v>0</v>
      </c>
      <c r="F20" s="270">
        <v>0</v>
      </c>
      <c r="G20" s="270">
        <v>0</v>
      </c>
      <c r="H20" s="270">
        <v>0</v>
      </c>
      <c r="I20" s="270">
        <v>0</v>
      </c>
      <c r="J20" s="270">
        <v>0</v>
      </c>
      <c r="K20" s="164"/>
      <c r="O20" s="9"/>
    </row>
    <row r="21" spans="2:15" ht="14">
      <c r="B21" s="278"/>
      <c r="C21" s="864" t="s">
        <v>486</v>
      </c>
      <c r="D21" s="864"/>
      <c r="E21" s="274">
        <v>0</v>
      </c>
      <c r="F21" s="275"/>
      <c r="G21" s="276">
        <v>0</v>
      </c>
      <c r="H21" s="276">
        <v>0</v>
      </c>
      <c r="I21" s="276">
        <v>0</v>
      </c>
      <c r="J21" s="276">
        <v>0</v>
      </c>
      <c r="K21" s="164"/>
      <c r="O21" s="9"/>
    </row>
    <row r="22" spans="2:15" ht="14">
      <c r="B22" s="135" t="s">
        <v>489</v>
      </c>
      <c r="C22" s="863" t="s">
        <v>490</v>
      </c>
      <c r="D22" s="863"/>
      <c r="E22" s="277">
        <v>9689</v>
      </c>
      <c r="F22" s="270">
        <v>9689</v>
      </c>
      <c r="G22" s="270">
        <v>0</v>
      </c>
      <c r="H22" s="270">
        <v>0</v>
      </c>
      <c r="I22" s="270">
        <v>0</v>
      </c>
      <c r="J22" s="270">
        <v>0</v>
      </c>
      <c r="K22" s="164"/>
      <c r="O22" s="9"/>
    </row>
    <row r="23" spans="2:15" ht="14">
      <c r="B23" s="278"/>
      <c r="C23" s="864" t="s">
        <v>483</v>
      </c>
      <c r="D23" s="864"/>
      <c r="E23" s="274">
        <v>1275</v>
      </c>
      <c r="F23" s="275"/>
      <c r="G23" s="276">
        <v>0</v>
      </c>
      <c r="H23" s="276">
        <v>1275</v>
      </c>
      <c r="I23" s="276">
        <v>0</v>
      </c>
      <c r="J23" s="276">
        <v>0</v>
      </c>
      <c r="K23" s="164"/>
      <c r="O23" s="9"/>
    </row>
    <row r="24" spans="2:15" ht="14">
      <c r="B24" s="280" t="s">
        <v>491</v>
      </c>
      <c r="C24" s="868" t="s">
        <v>492</v>
      </c>
      <c r="D24" s="868"/>
      <c r="E24" s="281">
        <v>29538</v>
      </c>
      <c r="F24" s="270">
        <v>0</v>
      </c>
      <c r="G24" s="270">
        <v>15000</v>
      </c>
      <c r="H24" s="270">
        <v>14538</v>
      </c>
      <c r="I24" s="270">
        <v>0</v>
      </c>
      <c r="J24" s="270">
        <v>0</v>
      </c>
      <c r="K24" s="164"/>
      <c r="O24" s="9"/>
    </row>
    <row r="25" spans="2:15" ht="13.5" customHeight="1">
      <c r="B25" s="105"/>
      <c r="C25" s="272"/>
      <c r="D25" s="272"/>
      <c r="G25" s="282"/>
      <c r="H25" s="282"/>
      <c r="I25" s="282"/>
      <c r="J25" s="282"/>
      <c r="O25" s="9"/>
    </row>
    <row r="26" spans="2:15" ht="16.5" customHeight="1">
      <c r="B26" s="105"/>
      <c r="C26" s="272"/>
      <c r="D26" s="272"/>
      <c r="G26" s="282"/>
      <c r="H26" s="282"/>
      <c r="I26" s="282"/>
      <c r="J26" s="282"/>
      <c r="K26" s="164"/>
      <c r="O26" s="9"/>
    </row>
    <row r="27" spans="2:15" ht="13.5" customHeight="1">
      <c r="B27" s="199"/>
      <c r="C27" s="8"/>
      <c r="D27" s="861" t="s">
        <v>473</v>
      </c>
      <c r="E27" s="860" t="s">
        <v>493</v>
      </c>
      <c r="F27" s="861" t="s">
        <v>475</v>
      </c>
      <c r="G27" s="860" t="s">
        <v>494</v>
      </c>
      <c r="H27" s="860" t="s">
        <v>495</v>
      </c>
      <c r="I27" s="860" t="s">
        <v>496</v>
      </c>
      <c r="J27" s="860"/>
      <c r="K27" s="860"/>
      <c r="O27" s="9"/>
    </row>
    <row r="28" spans="2:15" ht="13.5" customHeight="1">
      <c r="B28" s="263" t="s">
        <v>497</v>
      </c>
      <c r="C28" s="8" t="s">
        <v>5</v>
      </c>
      <c r="D28" s="861"/>
      <c r="E28" s="860"/>
      <c r="F28" s="861"/>
      <c r="G28" s="860"/>
      <c r="H28" s="860"/>
      <c r="I28" s="860"/>
      <c r="J28" s="860"/>
      <c r="K28" s="860"/>
      <c r="L28" s="164"/>
      <c r="O28" s="9"/>
    </row>
    <row r="29" spans="2:15" ht="13.5" customHeight="1">
      <c r="B29" s="199" t="s">
        <v>498</v>
      </c>
      <c r="C29" s="8" t="s">
        <v>21</v>
      </c>
      <c r="D29" s="176">
        <v>257072</v>
      </c>
      <c r="E29" s="270">
        <v>0</v>
      </c>
      <c r="F29" s="176">
        <v>257072</v>
      </c>
      <c r="G29" s="124">
        <v>257072</v>
      </c>
      <c r="H29" s="124">
        <v>0</v>
      </c>
      <c r="I29" s="124">
        <v>0</v>
      </c>
      <c r="J29" s="124">
        <v>0</v>
      </c>
      <c r="K29" s="124">
        <v>0</v>
      </c>
      <c r="L29" s="164"/>
      <c r="O29" s="9"/>
    </row>
    <row r="30" spans="2:15" ht="13.5" customHeight="1">
      <c r="O30" s="9"/>
    </row>
    <row r="31" spans="2:15" ht="13.5" customHeight="1">
      <c r="B31" s="105"/>
      <c r="C31" s="272"/>
      <c r="D31" s="272"/>
      <c r="G31" s="282"/>
      <c r="H31" s="282"/>
      <c r="I31" s="282"/>
      <c r="J31" s="282"/>
      <c r="K31" s="164"/>
      <c r="O31" s="9"/>
    </row>
    <row r="32" spans="2:15" ht="13.5" customHeight="1">
      <c r="B32" s="105" t="s">
        <v>499</v>
      </c>
      <c r="C32" s="272"/>
      <c r="D32" s="272"/>
      <c r="E32" s="861" t="s">
        <v>473</v>
      </c>
      <c r="F32" s="861" t="s">
        <v>500</v>
      </c>
      <c r="G32" s="861" t="s">
        <v>501</v>
      </c>
      <c r="H32" s="861" t="s">
        <v>502</v>
      </c>
      <c r="I32" s="861"/>
      <c r="J32" s="861"/>
      <c r="K32" s="164"/>
      <c r="O32" s="9"/>
    </row>
    <row r="33" spans="2:15" ht="14">
      <c r="C33" s="272"/>
      <c r="D33" s="272"/>
      <c r="E33" s="861"/>
      <c r="F33" s="861"/>
      <c r="G33" s="861"/>
      <c r="H33" s="861"/>
      <c r="I33" s="861"/>
      <c r="J33" s="861"/>
      <c r="K33" s="164"/>
      <c r="L33" s="9"/>
      <c r="M33" s="9"/>
      <c r="N33" s="9"/>
      <c r="O33" s="9"/>
    </row>
    <row r="34" spans="2:15" ht="14">
      <c r="B34" s="283" t="s">
        <v>503</v>
      </c>
      <c r="C34" s="866" t="s">
        <v>483</v>
      </c>
      <c r="D34" s="866"/>
      <c r="E34" s="274">
        <v>0</v>
      </c>
      <c r="F34" s="275"/>
      <c r="G34" s="276">
        <v>0</v>
      </c>
      <c r="H34" s="276">
        <v>0</v>
      </c>
      <c r="I34" s="276">
        <v>0</v>
      </c>
      <c r="J34" s="276">
        <v>0</v>
      </c>
      <c r="K34" s="164"/>
      <c r="L34" s="9"/>
      <c r="M34" s="9"/>
      <c r="N34" s="9"/>
      <c r="O34" s="9"/>
    </row>
    <row r="35" spans="2:15" ht="14">
      <c r="B35" s="284" t="s">
        <v>504</v>
      </c>
      <c r="C35" s="867" t="s">
        <v>485</v>
      </c>
      <c r="D35" s="867"/>
      <c r="E35" s="277">
        <v>0</v>
      </c>
      <c r="F35" s="270">
        <v>0</v>
      </c>
      <c r="G35" s="270">
        <v>0</v>
      </c>
      <c r="H35" s="270">
        <v>0</v>
      </c>
      <c r="I35" s="270">
        <v>0</v>
      </c>
      <c r="J35" s="270">
        <v>0</v>
      </c>
      <c r="K35" s="164"/>
      <c r="L35" s="9"/>
      <c r="M35" s="9"/>
      <c r="N35" s="9"/>
      <c r="O35" s="9"/>
    </row>
    <row r="36" spans="2:15" ht="14">
      <c r="B36" s="278"/>
      <c r="C36" s="864" t="s">
        <v>486</v>
      </c>
      <c r="D36" s="864"/>
      <c r="E36" s="274">
        <v>0</v>
      </c>
      <c r="F36" s="279"/>
      <c r="G36" s="276">
        <v>0</v>
      </c>
      <c r="H36" s="276">
        <v>0</v>
      </c>
      <c r="I36" s="276">
        <v>0</v>
      </c>
      <c r="J36" s="276">
        <v>0</v>
      </c>
      <c r="K36" s="164"/>
      <c r="L36" s="9"/>
      <c r="M36" s="9"/>
      <c r="N36" s="9"/>
      <c r="O36" s="9"/>
    </row>
    <row r="37" spans="2:15" ht="14">
      <c r="B37" s="284" t="s">
        <v>505</v>
      </c>
      <c r="C37" s="863" t="s">
        <v>485</v>
      </c>
      <c r="D37" s="863"/>
      <c r="E37" s="277">
        <v>0</v>
      </c>
      <c r="F37" s="270">
        <v>0</v>
      </c>
      <c r="G37" s="270">
        <v>0</v>
      </c>
      <c r="H37" s="270">
        <v>0</v>
      </c>
      <c r="I37" s="270">
        <v>0</v>
      </c>
      <c r="J37" s="270">
        <v>0</v>
      </c>
      <c r="K37" s="164"/>
      <c r="L37" s="9"/>
      <c r="M37" s="9"/>
      <c r="N37" s="9"/>
    </row>
    <row r="38" spans="2:15" ht="14">
      <c r="B38" s="278"/>
      <c r="C38" s="864" t="s">
        <v>486</v>
      </c>
      <c r="D38" s="864"/>
      <c r="E38" s="274">
        <v>0</v>
      </c>
      <c r="F38" s="275"/>
      <c r="G38" s="276">
        <v>0</v>
      </c>
      <c r="H38" s="276">
        <v>0</v>
      </c>
      <c r="I38" s="276">
        <v>0</v>
      </c>
      <c r="J38" s="276">
        <v>0</v>
      </c>
      <c r="K38" s="164"/>
      <c r="L38" s="9"/>
      <c r="M38" s="9"/>
      <c r="N38" s="9"/>
    </row>
    <row r="39" spans="2:15" ht="14">
      <c r="B39" s="284" t="s">
        <v>506</v>
      </c>
      <c r="C39" s="863" t="s">
        <v>485</v>
      </c>
      <c r="D39" s="863"/>
      <c r="E39" s="277">
        <v>0</v>
      </c>
      <c r="F39" s="270">
        <v>0</v>
      </c>
      <c r="G39" s="270">
        <v>0</v>
      </c>
      <c r="H39" s="270">
        <v>0</v>
      </c>
      <c r="I39" s="270">
        <v>0</v>
      </c>
      <c r="J39" s="270">
        <v>0</v>
      </c>
      <c r="K39" s="164"/>
      <c r="L39" s="9"/>
      <c r="M39" s="9"/>
      <c r="N39" s="9"/>
    </row>
    <row r="40" spans="2:15" ht="14">
      <c r="B40" s="278"/>
      <c r="C40" s="864" t="s">
        <v>486</v>
      </c>
      <c r="D40" s="864"/>
      <c r="E40" s="274">
        <v>0</v>
      </c>
      <c r="F40" s="275"/>
      <c r="G40" s="276">
        <v>0</v>
      </c>
      <c r="H40" s="276">
        <v>0</v>
      </c>
      <c r="I40" s="276">
        <v>0</v>
      </c>
      <c r="J40" s="276">
        <v>0</v>
      </c>
      <c r="K40" s="164"/>
      <c r="L40" s="9"/>
      <c r="M40" s="9"/>
      <c r="N40" s="9"/>
    </row>
    <row r="41" spans="2:15" ht="14">
      <c r="B41" s="284" t="s">
        <v>507</v>
      </c>
      <c r="C41" s="863" t="s">
        <v>490</v>
      </c>
      <c r="D41" s="863"/>
      <c r="E41" s="277">
        <v>25647</v>
      </c>
      <c r="F41" s="270">
        <v>25647</v>
      </c>
      <c r="G41" s="270">
        <v>0</v>
      </c>
      <c r="H41" s="270">
        <v>0</v>
      </c>
      <c r="I41" s="270">
        <v>0</v>
      </c>
      <c r="J41" s="270">
        <v>0</v>
      </c>
      <c r="K41" s="164"/>
      <c r="L41" s="9"/>
      <c r="M41" s="9"/>
      <c r="N41" s="9"/>
    </row>
    <row r="42" spans="2:15" ht="14">
      <c r="B42" s="278"/>
      <c r="C42" s="864" t="s">
        <v>483</v>
      </c>
      <c r="D42" s="864"/>
      <c r="E42" s="274">
        <v>0</v>
      </c>
      <c r="F42" s="275"/>
      <c r="G42" s="276">
        <v>0</v>
      </c>
      <c r="H42" s="276">
        <v>0</v>
      </c>
      <c r="I42" s="276">
        <v>0</v>
      </c>
      <c r="J42" s="276">
        <v>0</v>
      </c>
      <c r="K42" s="164"/>
      <c r="L42" s="9"/>
      <c r="M42" s="9"/>
      <c r="N42" s="9"/>
    </row>
    <row r="43" spans="2:15" ht="14">
      <c r="B43" s="280" t="s">
        <v>491</v>
      </c>
      <c r="C43" s="865" t="s">
        <v>492</v>
      </c>
      <c r="D43" s="865"/>
      <c r="E43" s="281">
        <v>22211</v>
      </c>
      <c r="F43" s="270">
        <v>0</v>
      </c>
      <c r="G43" s="270">
        <v>10000</v>
      </c>
      <c r="H43" s="270">
        <v>12211</v>
      </c>
      <c r="I43" s="270">
        <v>0</v>
      </c>
      <c r="J43" s="270">
        <v>0</v>
      </c>
      <c r="K43" s="164"/>
      <c r="L43" s="9"/>
      <c r="M43" s="9"/>
    </row>
    <row r="45" spans="2:15" ht="14">
      <c r="E45" s="26"/>
    </row>
    <row r="46" spans="2:15" ht="33.75" customHeight="1"/>
    <row r="47" spans="2:15" ht="24">
      <c r="B47" s="851" t="s">
        <v>508</v>
      </c>
      <c r="C47" s="851"/>
      <c r="D47" s="851"/>
      <c r="E47" s="851"/>
      <c r="F47" s="851"/>
      <c r="G47" s="851"/>
      <c r="H47" s="851"/>
      <c r="I47" s="851"/>
      <c r="J47" s="851"/>
      <c r="K47" s="851"/>
      <c r="L47" s="851"/>
    </row>
    <row r="48" spans="2:15" ht="19.5" customHeight="1">
      <c r="B48" s="862"/>
      <c r="C48" s="862"/>
      <c r="D48" s="862"/>
    </row>
    <row r="49" spans="2:15" ht="15" customHeight="1">
      <c r="D49" s="861"/>
      <c r="E49" s="860"/>
      <c r="F49" s="860"/>
      <c r="G49" s="860"/>
      <c r="H49" s="860"/>
      <c r="I49" s="860"/>
      <c r="J49" s="860"/>
      <c r="K49" s="860"/>
      <c r="L49" s="285"/>
      <c r="M49" s="285"/>
      <c r="N49" s="285"/>
      <c r="O49" s="285"/>
    </row>
    <row r="50" spans="2:15" ht="12.75" customHeight="1">
      <c r="B50" s="263"/>
      <c r="C50" s="8"/>
      <c r="D50" s="861"/>
      <c r="E50" s="860"/>
      <c r="F50" s="860"/>
      <c r="G50" s="860"/>
      <c r="H50" s="860"/>
      <c r="I50" s="860"/>
      <c r="J50" s="860"/>
      <c r="K50" s="860"/>
      <c r="L50" s="9"/>
      <c r="M50" s="286"/>
      <c r="N50" s="287"/>
    </row>
    <row r="51" spans="2:15" ht="14">
      <c r="B51" s="199"/>
      <c r="C51" s="8"/>
      <c r="D51" s="176"/>
      <c r="E51" s="124">
        <v>0</v>
      </c>
      <c r="F51" s="124">
        <v>0</v>
      </c>
      <c r="G51" s="124">
        <v>0</v>
      </c>
      <c r="H51" s="124">
        <v>0</v>
      </c>
      <c r="I51" s="124">
        <v>0</v>
      </c>
      <c r="J51" s="164"/>
      <c r="L51" s="26"/>
      <c r="M51" s="288"/>
      <c r="N51" s="287"/>
    </row>
    <row r="52" spans="2:15" ht="14">
      <c r="B52" s="199"/>
      <c r="C52" s="8"/>
      <c r="D52" s="176"/>
      <c r="E52" s="289"/>
      <c r="F52" s="176"/>
      <c r="G52" s="289"/>
      <c r="H52" s="289"/>
      <c r="I52" s="289"/>
      <c r="J52" s="290"/>
      <c r="K52" s="291"/>
      <c r="L52" s="288"/>
      <c r="M52" s="288"/>
      <c r="N52" s="287"/>
    </row>
    <row r="54" spans="2:15" ht="12.75" customHeight="1">
      <c r="D54" s="861" t="s">
        <v>473</v>
      </c>
      <c r="E54" s="860" t="s">
        <v>500</v>
      </c>
      <c r="F54" s="860" t="s">
        <v>501</v>
      </c>
      <c r="G54" s="860" t="s">
        <v>502</v>
      </c>
      <c r="H54" s="860"/>
      <c r="I54" s="860"/>
      <c r="J54" s="860"/>
      <c r="K54" s="860"/>
      <c r="L54" s="860"/>
    </row>
    <row r="55" spans="2:15" ht="16">
      <c r="B55" s="263" t="s">
        <v>497</v>
      </c>
      <c r="C55" s="8" t="s">
        <v>5</v>
      </c>
      <c r="D55" s="861"/>
      <c r="E55" s="860"/>
      <c r="F55" s="860"/>
      <c r="G55" s="860"/>
      <c r="H55" s="860"/>
      <c r="I55" s="860"/>
      <c r="J55" s="860"/>
      <c r="K55" s="860"/>
      <c r="L55" s="860"/>
    </row>
    <row r="56" spans="2:15" ht="14">
      <c r="B56" s="199"/>
      <c r="C56" s="8"/>
      <c r="D56" s="176"/>
      <c r="E56" s="124">
        <v>0</v>
      </c>
      <c r="F56" s="124">
        <v>0</v>
      </c>
      <c r="G56" s="124">
        <v>0</v>
      </c>
      <c r="H56" s="124">
        <v>0</v>
      </c>
      <c r="I56" s="124">
        <v>0</v>
      </c>
      <c r="J56" s="124">
        <v>0</v>
      </c>
      <c r="K56" s="124">
        <v>0</v>
      </c>
      <c r="L56" s="124">
        <v>0</v>
      </c>
      <c r="M56" s="164"/>
    </row>
    <row r="57" spans="2:15" ht="14">
      <c r="B57" s="199" t="s">
        <v>509</v>
      </c>
      <c r="C57" s="8" t="s">
        <v>21</v>
      </c>
      <c r="D57" s="176">
        <v>0</v>
      </c>
      <c r="E57" s="124">
        <v>0</v>
      </c>
      <c r="F57" s="124">
        <v>0</v>
      </c>
      <c r="G57" s="124">
        <v>0</v>
      </c>
      <c r="H57" s="124">
        <v>0</v>
      </c>
      <c r="I57" s="124">
        <v>0</v>
      </c>
      <c r="J57" s="124">
        <v>0</v>
      </c>
      <c r="K57" s="124">
        <v>0</v>
      </c>
      <c r="L57" s="124">
        <v>0</v>
      </c>
      <c r="M57" s="164"/>
    </row>
    <row r="58" spans="2:15" ht="14">
      <c r="B58" s="199"/>
      <c r="C58" s="8"/>
      <c r="D58" s="176"/>
      <c r="E58" s="124">
        <v>0</v>
      </c>
      <c r="F58" s="124">
        <v>0</v>
      </c>
      <c r="G58" s="124">
        <v>0</v>
      </c>
      <c r="H58" s="124">
        <v>0</v>
      </c>
      <c r="I58" s="124">
        <v>0</v>
      </c>
      <c r="J58" s="124">
        <v>0</v>
      </c>
      <c r="K58" s="124">
        <v>0</v>
      </c>
      <c r="L58" s="124">
        <v>0</v>
      </c>
      <c r="M58" s="164"/>
    </row>
    <row r="59" spans="2:15" ht="14">
      <c r="B59" s="199" t="s">
        <v>510</v>
      </c>
      <c r="C59" s="8" t="s">
        <v>21</v>
      </c>
      <c r="D59" s="176">
        <v>0</v>
      </c>
      <c r="E59" s="124">
        <v>0</v>
      </c>
      <c r="F59" s="124">
        <v>0</v>
      </c>
      <c r="G59" s="124">
        <v>0</v>
      </c>
      <c r="H59" s="124">
        <v>0</v>
      </c>
      <c r="I59" s="124">
        <v>0</v>
      </c>
      <c r="J59" s="124">
        <v>0</v>
      </c>
      <c r="K59" s="124">
        <v>0</v>
      </c>
      <c r="L59" s="124">
        <v>0</v>
      </c>
      <c r="M59" s="164"/>
    </row>
    <row r="60" spans="2:15">
      <c r="E60" s="292"/>
    </row>
    <row r="61" spans="2:15" ht="14">
      <c r="E61" s="26"/>
    </row>
    <row r="62" spans="2:15" ht="14">
      <c r="D62" s="293"/>
      <c r="E62" s="26"/>
    </row>
  </sheetData>
  <mergeCells count="68">
    <mergeCell ref="B6:L6"/>
    <mergeCell ref="D9:D10"/>
    <mergeCell ref="E9:E10"/>
    <mergeCell ref="F9:F10"/>
    <mergeCell ref="G9:G10"/>
    <mergeCell ref="H9:H10"/>
    <mergeCell ref="I9:I10"/>
    <mergeCell ref="J9:J10"/>
    <mergeCell ref="K9:K10"/>
    <mergeCell ref="J13:J14"/>
    <mergeCell ref="C15:D15"/>
    <mergeCell ref="C16:D16"/>
    <mergeCell ref="C17:D17"/>
    <mergeCell ref="C18:D18"/>
    <mergeCell ref="E13:E14"/>
    <mergeCell ref="F13:F14"/>
    <mergeCell ref="G13:G14"/>
    <mergeCell ref="H13:H14"/>
    <mergeCell ref="I13:I14"/>
    <mergeCell ref="C19:D19"/>
    <mergeCell ref="C20:D20"/>
    <mergeCell ref="C21:D21"/>
    <mergeCell ref="C22:D22"/>
    <mergeCell ref="C23:D23"/>
    <mergeCell ref="C24:D24"/>
    <mergeCell ref="D27:D28"/>
    <mergeCell ref="E27:E28"/>
    <mergeCell ref="F27:F28"/>
    <mergeCell ref="G27:G28"/>
    <mergeCell ref="H27:H28"/>
    <mergeCell ref="I27:I28"/>
    <mergeCell ref="J27:J28"/>
    <mergeCell ref="K27:K28"/>
    <mergeCell ref="E32:E33"/>
    <mergeCell ref="F32:F33"/>
    <mergeCell ref="G32:G33"/>
    <mergeCell ref="H32:H33"/>
    <mergeCell ref="I32:I33"/>
    <mergeCell ref="J32:J33"/>
    <mergeCell ref="C34:D34"/>
    <mergeCell ref="C35:D35"/>
    <mergeCell ref="C36:D36"/>
    <mergeCell ref="C37:D37"/>
    <mergeCell ref="C38:D38"/>
    <mergeCell ref="C39:D39"/>
    <mergeCell ref="C40:D40"/>
    <mergeCell ref="C41:D41"/>
    <mergeCell ref="C42:D42"/>
    <mergeCell ref="C43:D43"/>
    <mergeCell ref="B47:L47"/>
    <mergeCell ref="B48:D48"/>
    <mergeCell ref="D49:D50"/>
    <mergeCell ref="E49:E50"/>
    <mergeCell ref="F49:F50"/>
    <mergeCell ref="G49:G50"/>
    <mergeCell ref="H49:H50"/>
    <mergeCell ref="I49:I50"/>
    <mergeCell ref="J49:J50"/>
    <mergeCell ref="K49:K50"/>
    <mergeCell ref="I54:I55"/>
    <mergeCell ref="J54:J55"/>
    <mergeCell ref="K54:K55"/>
    <mergeCell ref="L54:L55"/>
    <mergeCell ref="D54:D55"/>
    <mergeCell ref="E54:E55"/>
    <mergeCell ref="F54:F55"/>
    <mergeCell ref="G54:G55"/>
    <mergeCell ref="H54:H55"/>
  </mergeCells>
  <conditionalFormatting sqref="G29:K29">
    <cfRule type="expression" dxfId="570" priority="2">
      <formula>IF(G27&lt;&gt;"",1,0)</formula>
    </cfRule>
  </conditionalFormatting>
  <conditionalFormatting sqref="G15:J24 G34:J43">
    <cfRule type="expression" dxfId="569" priority="3">
      <formula>IF(G$13&lt;&gt;"",1,0)</formula>
    </cfRule>
    <cfRule type="expression" dxfId="568" priority="4">
      <formula>IF(G$13="",1,0)</formula>
    </cfRule>
  </conditionalFormatting>
  <conditionalFormatting sqref="E51:F51 G11:I11 G51:I51 J11:K11">
    <cfRule type="expression" dxfId="567" priority="5">
      <formula>IF(E9&lt;&gt;"",1,0)</formula>
    </cfRule>
  </conditionalFormatting>
  <conditionalFormatting sqref="E58:L58">
    <cfRule type="expression" dxfId="566" priority="6">
      <formula>IF(AND($B$58&lt;&gt;"",E$54&lt;&gt;""),1,0)</formula>
    </cfRule>
  </conditionalFormatting>
  <conditionalFormatting sqref="E57:L57 E59:L59">
    <cfRule type="expression" dxfId="565" priority="7">
      <formula>IF(E$54&lt;&gt;"",1,0)</formula>
    </cfRule>
  </conditionalFormatting>
  <conditionalFormatting sqref="D51">
    <cfRule type="expression" dxfId="564" priority="8">
      <formula>LEN(TRIM(D51))=0</formula>
    </cfRule>
  </conditionalFormatting>
  <conditionalFormatting sqref="E54:L55">
    <cfRule type="expression" dxfId="563" priority="9">
      <formula>LEN(TRIM(E54))&gt;0</formula>
    </cfRule>
  </conditionalFormatting>
  <conditionalFormatting sqref="E56:L56">
    <cfRule type="expression" dxfId="562" priority="10">
      <formula>IF(AND($B$56&lt;&gt;"",E$54&lt;&gt;""),1,0)</formula>
    </cfRule>
  </conditionalFormatting>
  <dataValidations count="6">
    <dataValidation type="whole" allowBlank="1" showInputMessage="1" showErrorMessage="1" sqref="F15" xr:uid="{00000000-0002-0000-0600-000000000000}">
      <formula1>-3.33333333333333E+27</formula1>
      <formula2>-2.44444444444444E+27</formula2>
    </dataValidation>
    <dataValidation allowBlank="1" showInputMessage="1" showErrorMessage="1" promptTitle="ATTENZIONE" prompt="Queste celle non possono essere modificate " sqref="D11 D29 D51 D56:D57" xr:uid="{00000000-0002-0000-0600-000001000000}">
      <formula1>0</formula1>
      <formula2>0</formula2>
    </dataValidation>
    <dataValidation allowBlank="1" showInputMessage="1" showErrorMessage="1" promptTitle="Attenzione" prompt="Il valore residuo è calcolato automaticamente e non è possibile modificarlo manualmente" sqref="F11 F29" xr:uid="{00000000-0002-0000-0600-000002000000}">
      <formula1>0</formula1>
      <formula2>0</formula2>
    </dataValidation>
    <dataValidation operator="greaterThanOrEqual" allowBlank="1" showInputMessage="1" showErrorMessage="1" sqref="G27:K28" xr:uid="{00000000-0002-0000-0600-000003000000}">
      <formula1>0</formula1>
      <formula2>0</formula2>
    </dataValidation>
    <dataValidation type="decimal" operator="greaterThanOrEqual" allowBlank="1" showInputMessage="1" showErrorMessage="1" sqref="E11 G11:K11 G15:J24 G29:K29 G34:J43 E51:I51 E52 G52:I52 E56:L59" xr:uid="{00000000-0002-0000-0600-000004000000}">
      <formula1>0</formula1>
      <formula2>0</formula2>
    </dataValidation>
    <dataValidation allowBlank="1" showInputMessage="1" showErrorMessage="1" promptTitle="Attenzione" prompt="Queste celle non possono essere modificate" sqref="E13:E29 E31:E43" xr:uid="{00000000-0002-0000-0600-000005000000}">
      <formula1>0</formula1>
      <formula2>0</formula2>
    </dataValidation>
  </dataValidations>
  <pageMargins left="0.7" right="0.7" top="0.75" bottom="0.75" header="0.51180555555555496" footer="0.51180555555555496"/>
  <pageSetup paperSize="9" firstPageNumber="0" orientation="landscape" horizontalDpi="300" verticalDpi="3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B1:AE186"/>
  <sheetViews>
    <sheetView showGridLines="0" topLeftCell="A44" zoomScale="85" zoomScaleNormal="85" workbookViewId="0">
      <selection activeCell="B68" sqref="B68"/>
    </sheetView>
  </sheetViews>
  <sheetFormatPr baseColWidth="10" defaultColWidth="8.83203125" defaultRowHeight="13"/>
  <cols>
    <col min="1" max="1" width="2.6640625" customWidth="1"/>
    <col min="2" max="2" width="42" customWidth="1"/>
    <col min="3" max="3" width="11.5"/>
    <col min="4" max="4" width="8.5" customWidth="1"/>
    <col min="5" max="5" width="11.5"/>
    <col min="6" max="6" width="7.5" customWidth="1"/>
    <col min="7" max="7" width="12.1640625" customWidth="1"/>
    <col min="8" max="8" width="7.6640625" customWidth="1"/>
    <col min="9" max="9" width="11.5"/>
    <col min="10" max="10" width="7.5" customWidth="1"/>
    <col min="11" max="11" width="11.5"/>
    <col min="12" max="12" width="7.6640625" customWidth="1"/>
    <col min="13" max="13" width="11.5"/>
    <col min="14" max="14" width="8.6640625" customWidth="1"/>
    <col min="15" max="15" width="11.5"/>
    <col min="16" max="16" width="8" customWidth="1"/>
    <col min="17" max="17" width="11.5"/>
    <col min="18" max="18" width="8" customWidth="1"/>
    <col min="19" max="19" width="11.5"/>
    <col min="20" max="20" width="8.1640625" customWidth="1"/>
    <col min="21" max="21" width="11.5"/>
    <col min="22" max="22" width="7.6640625" customWidth="1"/>
    <col min="23" max="23" width="11.5"/>
    <col min="24" max="24" width="7.6640625" customWidth="1"/>
    <col min="25" max="1025" width="8.83203125" customWidth="1"/>
  </cols>
  <sheetData>
    <row r="1" spans="2:31" ht="14.25" customHeight="1">
      <c r="B1" s="294"/>
    </row>
    <row r="2" spans="2:31" ht="94.5" customHeight="1">
      <c r="B2" s="295" t="s">
        <v>511</v>
      </c>
    </row>
    <row r="3" spans="2:31" ht="40.5" customHeight="1">
      <c r="B3" s="296" t="s">
        <v>512</v>
      </c>
      <c r="C3" s="9"/>
      <c r="D3" s="9"/>
      <c r="E3" s="9"/>
      <c r="F3" s="9"/>
      <c r="G3" s="9"/>
      <c r="H3" s="9"/>
    </row>
    <row r="4" spans="2:31" ht="14">
      <c r="B4" s="297" t="s">
        <v>513</v>
      </c>
      <c r="C4" s="870">
        <v>2019</v>
      </c>
      <c r="D4" s="870"/>
      <c r="E4" s="870">
        <v>2020</v>
      </c>
      <c r="F4" s="870"/>
      <c r="G4" s="870">
        <v>2021</v>
      </c>
      <c r="H4" s="870"/>
      <c r="I4" s="870" t="s">
        <v>514</v>
      </c>
      <c r="J4" s="870"/>
      <c r="K4" s="870" t="s">
        <v>515</v>
      </c>
      <c r="L4" s="870"/>
      <c r="M4" s="870" t="s">
        <v>516</v>
      </c>
      <c r="N4" s="870"/>
      <c r="O4" s="870"/>
      <c r="P4" s="870"/>
      <c r="Q4" s="870"/>
      <c r="R4" s="870"/>
      <c r="S4" s="870"/>
      <c r="T4" s="870"/>
      <c r="U4" s="870"/>
      <c r="V4" s="870"/>
      <c r="W4" s="870"/>
      <c r="X4" s="870"/>
    </row>
    <row r="5" spans="2:31">
      <c r="B5" s="298"/>
      <c r="C5" s="299" t="s">
        <v>517</v>
      </c>
      <c r="D5" s="838" t="s">
        <v>11</v>
      </c>
      <c r="E5" s="299" t="s">
        <v>517</v>
      </c>
      <c r="F5" s="299" t="s">
        <v>11</v>
      </c>
      <c r="G5" s="299" t="s">
        <v>517</v>
      </c>
      <c r="H5" s="838" t="s">
        <v>11</v>
      </c>
      <c r="I5" s="299" t="s">
        <v>517</v>
      </c>
      <c r="J5" s="838" t="s">
        <v>11</v>
      </c>
      <c r="K5" s="299" t="s">
        <v>517</v>
      </c>
      <c r="L5" s="838" t="s">
        <v>11</v>
      </c>
      <c r="M5" s="299" t="s">
        <v>517</v>
      </c>
      <c r="N5" s="838" t="s">
        <v>11</v>
      </c>
      <c r="O5" s="299"/>
      <c r="P5" s="299"/>
      <c r="Q5" s="299"/>
      <c r="R5" s="299"/>
      <c r="S5" s="299"/>
      <c r="T5" s="299"/>
      <c r="U5" s="299"/>
      <c r="V5" s="299"/>
      <c r="W5" s="299"/>
      <c r="X5" s="299"/>
      <c r="Y5" s="300"/>
      <c r="Z5" s="300"/>
      <c r="AA5" s="300"/>
      <c r="AB5" s="300"/>
      <c r="AC5" s="300"/>
      <c r="AD5" s="300"/>
      <c r="AE5" s="300"/>
    </row>
    <row r="6" spans="2:31">
      <c r="B6" s="301" t="s">
        <v>518</v>
      </c>
      <c r="C6" s="302">
        <v>10354</v>
      </c>
      <c r="D6" s="839">
        <f>C6/C$23</f>
        <v>2.2878077127888762E-2</v>
      </c>
      <c r="E6" s="302">
        <v>24991</v>
      </c>
      <c r="F6" s="303">
        <v>5.4199999999999998E-2</v>
      </c>
      <c r="G6" s="302">
        <v>40906</v>
      </c>
      <c r="H6" s="839">
        <f>G6/G$23</f>
        <v>4.360822742032805E-2</v>
      </c>
      <c r="I6" s="302">
        <v>61156</v>
      </c>
      <c r="J6" s="839">
        <f>I6/I$23</f>
        <v>5.5576335091253086E-2</v>
      </c>
      <c r="K6" s="302">
        <v>78406</v>
      </c>
      <c r="L6" s="839">
        <f>K6/K$23</f>
        <v>4.8575346168735274E-2</v>
      </c>
      <c r="M6" s="302">
        <v>83656</v>
      </c>
      <c r="N6" s="839">
        <f>M6/M$23</f>
        <v>3.7441973386249557E-2</v>
      </c>
      <c r="O6" s="302"/>
      <c r="P6" s="303"/>
      <c r="Q6" s="302"/>
      <c r="R6" s="303"/>
      <c r="S6" s="302"/>
      <c r="T6" s="303"/>
      <c r="U6" s="302"/>
      <c r="V6" s="303"/>
      <c r="W6" s="302"/>
      <c r="X6" s="303"/>
    </row>
    <row r="7" spans="2:31">
      <c r="B7" s="301" t="s">
        <v>519</v>
      </c>
      <c r="C7" s="302">
        <v>100844</v>
      </c>
      <c r="D7" s="839">
        <f t="shared" ref="D7:D23" si="0">C7/C$23</f>
        <v>0.22282372125601838</v>
      </c>
      <c r="E7" s="302">
        <v>85545</v>
      </c>
      <c r="F7" s="303">
        <v>0.18559999999999999</v>
      </c>
      <c r="G7" s="302">
        <v>145348</v>
      </c>
      <c r="H7" s="839">
        <f t="shared" ref="H7:H23" si="1">G7/G$23</f>
        <v>0.15494960737030855</v>
      </c>
      <c r="I7" s="302">
        <v>117348</v>
      </c>
      <c r="J7" s="839">
        <f t="shared" ref="J7:J23" si="2">I7/I$23</f>
        <v>0.10664156861613525</v>
      </c>
      <c r="K7" s="302">
        <v>94348</v>
      </c>
      <c r="L7" s="839">
        <f t="shared" ref="L7:L23" si="3">K7/K$23</f>
        <v>5.8451990413078539E-2</v>
      </c>
      <c r="M7" s="302">
        <v>83000</v>
      </c>
      <c r="N7" s="839">
        <f t="shared" ref="N7:N23" si="4">M7/M$23</f>
        <v>3.7148367015620076E-2</v>
      </c>
      <c r="O7" s="302"/>
      <c r="P7" s="303"/>
      <c r="Q7" s="302"/>
      <c r="R7" s="303"/>
      <c r="S7" s="302"/>
      <c r="T7" s="303"/>
      <c r="U7" s="302"/>
      <c r="V7" s="303"/>
      <c r="W7" s="302"/>
      <c r="X7" s="303"/>
    </row>
    <row r="8" spans="2:31">
      <c r="B8" s="301" t="s">
        <v>520</v>
      </c>
      <c r="C8" s="302">
        <v>500</v>
      </c>
      <c r="D8" s="839">
        <f t="shared" si="0"/>
        <v>1.1047941437072031E-3</v>
      </c>
      <c r="E8" s="302">
        <v>500</v>
      </c>
      <c r="F8" s="303">
        <v>1.1000000000000001E-3</v>
      </c>
      <c r="G8" s="302">
        <v>49965</v>
      </c>
      <c r="H8" s="839">
        <f t="shared" si="1"/>
        <v>5.3265659880132279E-2</v>
      </c>
      <c r="I8" s="302">
        <v>49965</v>
      </c>
      <c r="J8" s="839">
        <f t="shared" si="2"/>
        <v>4.540636377190236E-2</v>
      </c>
      <c r="K8" s="302">
        <v>49965</v>
      </c>
      <c r="L8" s="839">
        <f t="shared" si="3"/>
        <v>3.0955120415795449E-2</v>
      </c>
      <c r="M8" s="302">
        <v>49965</v>
      </c>
      <c r="N8" s="839">
        <f t="shared" si="4"/>
        <v>2.2362869372716351E-2</v>
      </c>
      <c r="O8" s="302"/>
      <c r="P8" s="303"/>
      <c r="Q8" s="302"/>
      <c r="R8" s="303"/>
      <c r="S8" s="302"/>
      <c r="T8" s="303"/>
      <c r="U8" s="302"/>
      <c r="V8" s="303"/>
      <c r="W8" s="302"/>
      <c r="X8" s="303"/>
    </row>
    <row r="9" spans="2:31">
      <c r="B9" s="301" t="s">
        <v>521</v>
      </c>
      <c r="C9" s="302">
        <v>1275</v>
      </c>
      <c r="D9" s="839">
        <f t="shared" si="0"/>
        <v>2.8172250664533676E-3</v>
      </c>
      <c r="E9" s="302">
        <v>1275</v>
      </c>
      <c r="F9" s="303">
        <v>2.8E-3</v>
      </c>
      <c r="G9" s="302">
        <v>1275</v>
      </c>
      <c r="H9" s="839">
        <f t="shared" si="1"/>
        <v>1.3592257849928682E-3</v>
      </c>
      <c r="I9" s="302">
        <v>1275</v>
      </c>
      <c r="J9" s="839">
        <f t="shared" si="2"/>
        <v>1.1586733475267789E-3</v>
      </c>
      <c r="K9" s="302">
        <v>1275</v>
      </c>
      <c r="L9" s="839">
        <f t="shared" si="3"/>
        <v>7.8990850655737414E-4</v>
      </c>
      <c r="M9" s="302">
        <v>0</v>
      </c>
      <c r="N9" s="839">
        <f t="shared" si="4"/>
        <v>0</v>
      </c>
      <c r="O9" s="302"/>
      <c r="P9" s="303"/>
      <c r="Q9" s="302"/>
      <c r="R9" s="303"/>
      <c r="S9" s="302"/>
      <c r="T9" s="303"/>
      <c r="U9" s="302"/>
      <c r="V9" s="303"/>
      <c r="W9" s="302"/>
      <c r="X9" s="303"/>
    </row>
    <row r="10" spans="2:31">
      <c r="B10" s="304" t="s">
        <v>522</v>
      </c>
      <c r="C10" s="822">
        <f>SUM(C6:C9)</f>
        <v>112973</v>
      </c>
      <c r="D10" s="823">
        <f t="shared" si="0"/>
        <v>0.24962381759406771</v>
      </c>
      <c r="E10" s="822">
        <f>SUM(E6:E9)</f>
        <v>112311</v>
      </c>
      <c r="F10" s="823">
        <f t="shared" ref="F10" si="5">E10/E$23</f>
        <v>0.2436934493458025</v>
      </c>
      <c r="G10" s="822">
        <f>SUM(G6:G9)</f>
        <v>237494</v>
      </c>
      <c r="H10" s="823">
        <f t="shared" si="1"/>
        <v>0.25318272045576173</v>
      </c>
      <c r="I10" s="822">
        <f>SUM(I6:I9)</f>
        <v>229744</v>
      </c>
      <c r="J10" s="823">
        <f t="shared" si="2"/>
        <v>0.20878294082681748</v>
      </c>
      <c r="K10" s="822">
        <f>SUM(K6:K9)</f>
        <v>223994</v>
      </c>
      <c r="L10" s="823">
        <f t="shared" si="3"/>
        <v>0.13877236550416663</v>
      </c>
      <c r="M10" s="822">
        <f>SUM(M6:M9)</f>
        <v>216621</v>
      </c>
      <c r="N10" s="823">
        <f t="shared" si="4"/>
        <v>9.6953209774585991E-2</v>
      </c>
      <c r="O10" s="305"/>
      <c r="P10" s="306"/>
      <c r="Q10" s="305"/>
      <c r="R10" s="306"/>
      <c r="S10" s="305"/>
      <c r="T10" s="306"/>
      <c r="U10" s="305"/>
      <c r="V10" s="306"/>
      <c r="W10" s="305"/>
      <c r="X10" s="306"/>
    </row>
    <row r="11" spans="2:31">
      <c r="B11" s="301" t="s">
        <v>523</v>
      </c>
      <c r="C11" s="307">
        <v>119514</v>
      </c>
      <c r="D11" s="825">
        <f t="shared" si="0"/>
        <v>0.26407673458204534</v>
      </c>
      <c r="E11" s="307">
        <v>133052</v>
      </c>
      <c r="F11" s="308">
        <v>0.28870000000000001</v>
      </c>
      <c r="G11" s="307">
        <v>293870</v>
      </c>
      <c r="H11" s="825">
        <f t="shared" si="1"/>
        <v>0.3132828874006699</v>
      </c>
      <c r="I11" s="307">
        <v>293870</v>
      </c>
      <c r="J11" s="825">
        <f t="shared" si="2"/>
        <v>0.26705830324525059</v>
      </c>
      <c r="K11" s="307">
        <v>293870</v>
      </c>
      <c r="L11" s="825">
        <f t="shared" si="3"/>
        <v>0.1820630688800122</v>
      </c>
      <c r="M11" s="307">
        <v>293870</v>
      </c>
      <c r="N11" s="825">
        <f t="shared" si="4"/>
        <v>0.13152759776964185</v>
      </c>
      <c r="O11" s="307"/>
      <c r="P11" s="308"/>
      <c r="Q11" s="307"/>
      <c r="R11" s="308"/>
      <c r="S11" s="307"/>
      <c r="T11" s="308"/>
      <c r="U11" s="307"/>
      <c r="V11" s="308"/>
      <c r="W11" s="307"/>
      <c r="X11" s="308"/>
    </row>
    <row r="12" spans="2:31">
      <c r="B12" s="80" t="s">
        <v>524</v>
      </c>
      <c r="C12" s="302">
        <v>35927</v>
      </c>
      <c r="D12" s="839">
        <f t="shared" si="0"/>
        <v>7.9383878401937363E-2</v>
      </c>
      <c r="E12" s="302">
        <v>96904</v>
      </c>
      <c r="F12" s="303">
        <v>0.21029999999999999</v>
      </c>
      <c r="G12" s="302">
        <v>278143</v>
      </c>
      <c r="H12" s="839">
        <f t="shared" si="1"/>
        <v>0.29651697060021276</v>
      </c>
      <c r="I12" s="302">
        <v>361962.288</v>
      </c>
      <c r="J12" s="839">
        <f t="shared" si="2"/>
        <v>0.32893808307091138</v>
      </c>
      <c r="K12" s="302">
        <v>452979.35100000002</v>
      </c>
      <c r="L12" s="839">
        <f t="shared" si="3"/>
        <v>0.28063705305861852</v>
      </c>
      <c r="M12" s="302">
        <v>583382.49750000006</v>
      </c>
      <c r="N12" s="839">
        <f t="shared" si="4"/>
        <v>0.26110490515203694</v>
      </c>
      <c r="O12" s="302"/>
      <c r="P12" s="303"/>
      <c r="Q12" s="302"/>
      <c r="R12" s="303"/>
      <c r="S12" s="302"/>
      <c r="T12" s="303"/>
      <c r="U12" s="302"/>
      <c r="V12" s="303"/>
      <c r="W12" s="302"/>
      <c r="X12" s="303"/>
    </row>
    <row r="13" spans="2:31">
      <c r="B13" s="80" t="s">
        <v>525</v>
      </c>
      <c r="C13" s="302">
        <v>0</v>
      </c>
      <c r="D13" s="839">
        <f t="shared" si="0"/>
        <v>0</v>
      </c>
      <c r="E13" s="302">
        <v>0</v>
      </c>
      <c r="F13" s="303">
        <v>0</v>
      </c>
      <c r="G13" s="302">
        <v>0</v>
      </c>
      <c r="H13" s="839">
        <f t="shared" si="1"/>
        <v>0</v>
      </c>
      <c r="I13" s="302">
        <v>0</v>
      </c>
      <c r="J13" s="839">
        <f t="shared" si="2"/>
        <v>0</v>
      </c>
      <c r="K13" s="302">
        <v>0</v>
      </c>
      <c r="L13" s="839">
        <f t="shared" si="3"/>
        <v>0</v>
      </c>
      <c r="M13" s="302">
        <v>0</v>
      </c>
      <c r="N13" s="839">
        <f t="shared" si="4"/>
        <v>0</v>
      </c>
      <c r="O13" s="302"/>
      <c r="P13" s="303"/>
      <c r="Q13" s="302"/>
      <c r="R13" s="303"/>
      <c r="S13" s="302"/>
      <c r="T13" s="303"/>
      <c r="U13" s="302"/>
      <c r="V13" s="303"/>
      <c r="W13" s="302"/>
      <c r="X13" s="303"/>
    </row>
    <row r="14" spans="2:31">
      <c r="B14" s="80" t="s">
        <v>526</v>
      </c>
      <c r="C14" s="302">
        <v>0</v>
      </c>
      <c r="D14" s="839">
        <f t="shared" si="0"/>
        <v>0</v>
      </c>
      <c r="E14" s="302">
        <v>0</v>
      </c>
      <c r="F14" s="303">
        <v>0</v>
      </c>
      <c r="G14" s="302">
        <v>0</v>
      </c>
      <c r="H14" s="839">
        <f t="shared" si="1"/>
        <v>0</v>
      </c>
      <c r="I14" s="302">
        <v>0</v>
      </c>
      <c r="J14" s="839">
        <f t="shared" si="2"/>
        <v>0</v>
      </c>
      <c r="K14" s="302">
        <v>0</v>
      </c>
      <c r="L14" s="839">
        <f t="shared" si="3"/>
        <v>0</v>
      </c>
      <c r="M14" s="302">
        <v>0</v>
      </c>
      <c r="N14" s="839">
        <f t="shared" si="4"/>
        <v>0</v>
      </c>
      <c r="O14" s="302"/>
      <c r="P14" s="303"/>
      <c r="Q14" s="302"/>
      <c r="R14" s="303"/>
      <c r="S14" s="302"/>
      <c r="T14" s="303"/>
      <c r="U14" s="302"/>
      <c r="V14" s="303"/>
      <c r="W14" s="302"/>
      <c r="X14" s="303"/>
    </row>
    <row r="15" spans="2:31" ht="14.25" customHeight="1">
      <c r="B15" s="80" t="s">
        <v>527</v>
      </c>
      <c r="C15" s="302">
        <v>0</v>
      </c>
      <c r="D15" s="839">
        <f t="shared" si="0"/>
        <v>0</v>
      </c>
      <c r="E15" s="302">
        <v>0</v>
      </c>
      <c r="F15" s="303">
        <v>0</v>
      </c>
      <c r="G15" s="302">
        <v>0</v>
      </c>
      <c r="H15" s="839">
        <f t="shared" si="1"/>
        <v>0</v>
      </c>
      <c r="I15" s="302">
        <v>0</v>
      </c>
      <c r="J15" s="839">
        <f t="shared" si="2"/>
        <v>0</v>
      </c>
      <c r="K15" s="302">
        <v>0</v>
      </c>
      <c r="L15" s="839">
        <f t="shared" si="3"/>
        <v>0</v>
      </c>
      <c r="M15" s="302">
        <v>0</v>
      </c>
      <c r="N15" s="839">
        <f t="shared" si="4"/>
        <v>0</v>
      </c>
      <c r="O15" s="302"/>
      <c r="P15" s="303"/>
      <c r="Q15" s="302"/>
      <c r="R15" s="303"/>
      <c r="S15" s="302"/>
      <c r="T15" s="303"/>
      <c r="U15" s="302"/>
      <c r="V15" s="303"/>
      <c r="W15" s="302"/>
      <c r="X15" s="303"/>
    </row>
    <row r="16" spans="2:31">
      <c r="B16" s="80" t="s">
        <v>528</v>
      </c>
      <c r="C16" s="302">
        <v>42190</v>
      </c>
      <c r="D16" s="839">
        <f t="shared" si="0"/>
        <v>9.3222529846013799E-2</v>
      </c>
      <c r="E16" s="302">
        <v>52881</v>
      </c>
      <c r="F16" s="303">
        <v>0.1147</v>
      </c>
      <c r="G16" s="302">
        <v>85474</v>
      </c>
      <c r="H16" s="839">
        <f t="shared" si="1"/>
        <v>9.1120364507043458E-2</v>
      </c>
      <c r="I16" s="302">
        <v>0</v>
      </c>
      <c r="J16" s="839">
        <f t="shared" si="2"/>
        <v>0</v>
      </c>
      <c r="K16" s="302">
        <v>0</v>
      </c>
      <c r="L16" s="839">
        <f t="shared" si="3"/>
        <v>0</v>
      </c>
      <c r="M16" s="302">
        <v>0</v>
      </c>
      <c r="N16" s="839">
        <f t="shared" si="4"/>
        <v>0</v>
      </c>
      <c r="O16" s="302"/>
      <c r="P16" s="303"/>
      <c r="Q16" s="302"/>
      <c r="R16" s="303"/>
      <c r="S16" s="302"/>
      <c r="T16" s="303"/>
      <c r="U16" s="302"/>
      <c r="V16" s="303"/>
      <c r="W16" s="302"/>
      <c r="X16" s="303"/>
    </row>
    <row r="17" spans="2:24">
      <c r="B17" s="80" t="s">
        <v>491</v>
      </c>
      <c r="C17" s="302">
        <v>37551</v>
      </c>
      <c r="D17" s="839">
        <f t="shared" si="0"/>
        <v>8.2972249780698365E-2</v>
      </c>
      <c r="E17" s="302">
        <v>31869</v>
      </c>
      <c r="F17" s="303">
        <v>6.9099999999999995E-2</v>
      </c>
      <c r="G17" s="302">
        <v>29538</v>
      </c>
      <c r="H17" s="839">
        <f t="shared" si="1"/>
        <v>3.1489263715387718E-2</v>
      </c>
      <c r="I17" s="302">
        <v>29538</v>
      </c>
      <c r="J17" s="839">
        <f t="shared" si="2"/>
        <v>2.6843053599408622E-2</v>
      </c>
      <c r="K17" s="302">
        <v>14538</v>
      </c>
      <c r="L17" s="839">
        <f t="shared" si="3"/>
        <v>9.0068155830047882E-3</v>
      </c>
      <c r="M17" s="302">
        <v>0</v>
      </c>
      <c r="N17" s="839">
        <f t="shared" si="4"/>
        <v>0</v>
      </c>
      <c r="O17" s="302"/>
      <c r="P17" s="303"/>
      <c r="Q17" s="302"/>
      <c r="R17" s="303"/>
      <c r="S17" s="302"/>
      <c r="T17" s="303"/>
      <c r="U17" s="302"/>
      <c r="V17" s="303"/>
      <c r="W17" s="302"/>
      <c r="X17" s="303"/>
    </row>
    <row r="18" spans="2:24">
      <c r="B18" s="301" t="s">
        <v>529</v>
      </c>
      <c r="C18" s="824">
        <f>SUM(C12:C17)</f>
        <v>115668</v>
      </c>
      <c r="D18" s="825">
        <f t="shared" si="0"/>
        <v>0.25557865802864954</v>
      </c>
      <c r="E18" s="824">
        <f>SUM(E12:E17)</f>
        <v>181654</v>
      </c>
      <c r="F18" s="825">
        <f t="shared" ref="F18" si="6">E18/E$23</f>
        <v>0.39415453381647753</v>
      </c>
      <c r="G18" s="824">
        <f>SUM(G12:G17)</f>
        <v>393155</v>
      </c>
      <c r="H18" s="825">
        <f t="shared" si="1"/>
        <v>0.41912659882264397</v>
      </c>
      <c r="I18" s="824">
        <f>SUM(I12:I17)</f>
        <v>391500.288</v>
      </c>
      <c r="J18" s="825">
        <f t="shared" si="2"/>
        <v>0.35578113667032002</v>
      </c>
      <c r="K18" s="824">
        <f>SUM(K12:K17)</f>
        <v>467517.35100000002</v>
      </c>
      <c r="L18" s="825">
        <f t="shared" si="3"/>
        <v>0.28964386864162328</v>
      </c>
      <c r="M18" s="824">
        <f>SUM(M12:M17)</f>
        <v>583382.49750000006</v>
      </c>
      <c r="N18" s="825">
        <f t="shared" si="4"/>
        <v>0.26110490515203694</v>
      </c>
      <c r="O18" s="307"/>
      <c r="P18" s="308"/>
      <c r="Q18" s="307"/>
      <c r="R18" s="308"/>
      <c r="S18" s="307"/>
      <c r="T18" s="308"/>
      <c r="U18" s="307"/>
      <c r="V18" s="308"/>
      <c r="W18" s="307"/>
      <c r="X18" s="308"/>
    </row>
    <row r="19" spans="2:24">
      <c r="B19" s="80" t="s">
        <v>530</v>
      </c>
      <c r="C19" s="302">
        <v>0</v>
      </c>
      <c r="D19" s="839">
        <f t="shared" si="0"/>
        <v>0</v>
      </c>
      <c r="E19" s="302">
        <v>0</v>
      </c>
      <c r="F19" s="303">
        <v>0</v>
      </c>
      <c r="G19" s="302">
        <v>0</v>
      </c>
      <c r="H19" s="839">
        <f t="shared" si="1"/>
        <v>0</v>
      </c>
      <c r="I19" s="302">
        <v>0</v>
      </c>
      <c r="J19" s="839">
        <f t="shared" si="2"/>
        <v>0</v>
      </c>
      <c r="K19" s="302">
        <v>0</v>
      </c>
      <c r="L19" s="839">
        <f t="shared" si="3"/>
        <v>0</v>
      </c>
      <c r="M19" s="302">
        <v>0</v>
      </c>
      <c r="N19" s="839">
        <f t="shared" si="4"/>
        <v>0</v>
      </c>
      <c r="O19" s="302"/>
      <c r="P19" s="303"/>
      <c r="Q19" s="302"/>
      <c r="R19" s="303"/>
      <c r="S19" s="302"/>
      <c r="T19" s="303"/>
      <c r="U19" s="302"/>
      <c r="V19" s="303"/>
      <c r="W19" s="302"/>
      <c r="X19" s="303"/>
    </row>
    <row r="20" spans="2:24">
      <c r="B20" s="80" t="s">
        <v>531</v>
      </c>
      <c r="C20" s="302">
        <v>104418</v>
      </c>
      <c r="D20" s="839">
        <f t="shared" si="0"/>
        <v>0.23072078979523744</v>
      </c>
      <c r="E20" s="302">
        <v>33853</v>
      </c>
      <c r="F20" s="303">
        <v>7.3499999999999996E-2</v>
      </c>
      <c r="G20" s="302">
        <v>13515</v>
      </c>
      <c r="H20" s="839">
        <f t="shared" si="1"/>
        <v>1.4407793320924402E-2</v>
      </c>
      <c r="I20" s="302">
        <v>185282.12892071699</v>
      </c>
      <c r="J20" s="839">
        <f t="shared" si="2"/>
        <v>0.16837761925761205</v>
      </c>
      <c r="K20" s="302">
        <v>628729.63706465601</v>
      </c>
      <c r="L20" s="839">
        <f t="shared" si="3"/>
        <v>0.38952069697419789</v>
      </c>
      <c r="M20" s="302">
        <v>1140410.4473393599</v>
      </c>
      <c r="N20" s="839">
        <f t="shared" si="4"/>
        <v>0.51041428730373517</v>
      </c>
      <c r="O20" s="302"/>
      <c r="P20" s="303"/>
      <c r="Q20" s="302"/>
      <c r="R20" s="303"/>
      <c r="S20" s="302"/>
      <c r="T20" s="303"/>
      <c r="U20" s="302"/>
      <c r="V20" s="303"/>
      <c r="W20" s="302"/>
      <c r="X20" s="303"/>
    </row>
    <row r="21" spans="2:24">
      <c r="B21" s="309" t="s">
        <v>532</v>
      </c>
      <c r="C21" s="310">
        <v>104418</v>
      </c>
      <c r="D21" s="840">
        <f t="shared" si="0"/>
        <v>0.23072078979523744</v>
      </c>
      <c r="E21" s="310">
        <v>33853</v>
      </c>
      <c r="F21" s="311">
        <v>7.3499999999999996E-2</v>
      </c>
      <c r="G21" s="310">
        <v>13515</v>
      </c>
      <c r="H21" s="840">
        <f t="shared" si="1"/>
        <v>1.4407793320924402E-2</v>
      </c>
      <c r="I21" s="310">
        <v>185282.12892071699</v>
      </c>
      <c r="J21" s="840">
        <f t="shared" si="2"/>
        <v>0.16837761925761205</v>
      </c>
      <c r="K21" s="310">
        <v>628729.63706465601</v>
      </c>
      <c r="L21" s="840">
        <f t="shared" si="3"/>
        <v>0.38952069697419789</v>
      </c>
      <c r="M21" s="310">
        <v>1140410.4473393599</v>
      </c>
      <c r="N21" s="840">
        <f t="shared" si="4"/>
        <v>0.51041428730373517</v>
      </c>
      <c r="O21" s="310"/>
      <c r="P21" s="311"/>
      <c r="Q21" s="310"/>
      <c r="R21" s="311"/>
      <c r="S21" s="310"/>
      <c r="T21" s="311"/>
      <c r="U21" s="310"/>
      <c r="V21" s="311"/>
      <c r="W21" s="310"/>
      <c r="X21" s="311"/>
    </row>
    <row r="22" spans="2:24">
      <c r="B22" s="312" t="s">
        <v>533</v>
      </c>
      <c r="C22" s="826">
        <f>C11+C18+C21</f>
        <v>339600</v>
      </c>
      <c r="D22" s="827">
        <f t="shared" si="0"/>
        <v>0.75037618240593229</v>
      </c>
      <c r="E22" s="826">
        <f>E11+E18+E21</f>
        <v>348559</v>
      </c>
      <c r="F22" s="827">
        <f t="shared" ref="F22:F23" si="7">E22/E$23</f>
        <v>0.7563065506541975</v>
      </c>
      <c r="G22" s="826">
        <f>G11+G18+G21</f>
        <v>700540</v>
      </c>
      <c r="H22" s="827">
        <f t="shared" si="1"/>
        <v>0.74681727954423827</v>
      </c>
      <c r="I22" s="826">
        <f>I11+I18+I21</f>
        <v>870652.41692071687</v>
      </c>
      <c r="J22" s="827">
        <f t="shared" si="2"/>
        <v>0.79121705917318252</v>
      </c>
      <c r="K22" s="826">
        <f>K11+K18+K21</f>
        <v>1390116.988064656</v>
      </c>
      <c r="L22" s="827">
        <f t="shared" si="3"/>
        <v>0.86122763449583339</v>
      </c>
      <c r="M22" s="826">
        <f>M11+M18+M21</f>
        <v>2017662.94483936</v>
      </c>
      <c r="N22" s="827">
        <f t="shared" si="4"/>
        <v>0.9030467902254139</v>
      </c>
      <c r="O22" s="313"/>
      <c r="P22" s="314"/>
      <c r="Q22" s="313"/>
      <c r="R22" s="314"/>
      <c r="S22" s="313"/>
      <c r="T22" s="314"/>
      <c r="U22" s="313"/>
      <c r="V22" s="314"/>
      <c r="W22" s="313"/>
      <c r="X22" s="314"/>
    </row>
    <row r="23" spans="2:24">
      <c r="B23" s="315" t="s">
        <v>534</v>
      </c>
      <c r="C23" s="828">
        <f>C10+C22</f>
        <v>452573</v>
      </c>
      <c r="D23" s="829">
        <f t="shared" si="0"/>
        <v>1</v>
      </c>
      <c r="E23" s="828">
        <f>E10+E22</f>
        <v>460870</v>
      </c>
      <c r="F23" s="829">
        <f t="shared" si="7"/>
        <v>1</v>
      </c>
      <c r="G23" s="828">
        <f>G10+G22</f>
        <v>938034</v>
      </c>
      <c r="H23" s="829">
        <f t="shared" si="1"/>
        <v>1</v>
      </c>
      <c r="I23" s="828">
        <f>I10+I22</f>
        <v>1100396.4169207169</v>
      </c>
      <c r="J23" s="829">
        <f t="shared" si="2"/>
        <v>1</v>
      </c>
      <c r="K23" s="828">
        <f>K10+K22</f>
        <v>1614110.988064656</v>
      </c>
      <c r="L23" s="829">
        <f t="shared" si="3"/>
        <v>1</v>
      </c>
      <c r="M23" s="828">
        <f>M10+M22</f>
        <v>2234283.9448393602</v>
      </c>
      <c r="N23" s="829">
        <f t="shared" si="4"/>
        <v>1</v>
      </c>
      <c r="O23" s="316"/>
      <c r="P23" s="317"/>
      <c r="Q23" s="316"/>
      <c r="R23" s="317"/>
      <c r="S23" s="316"/>
      <c r="T23" s="317"/>
      <c r="U23" s="316"/>
      <c r="V23" s="317"/>
      <c r="W23" s="316"/>
      <c r="X23" s="317"/>
    </row>
    <row r="24" spans="2:24">
      <c r="B24" s="301" t="s">
        <v>535</v>
      </c>
      <c r="C24" s="302">
        <v>115560</v>
      </c>
      <c r="D24" s="839">
        <f>C24/C$48</f>
        <v>0.25534002249360876</v>
      </c>
      <c r="E24" s="302">
        <v>123990</v>
      </c>
      <c r="F24" s="303">
        <v>0.26900000000000002</v>
      </c>
      <c r="G24" s="302">
        <v>287302</v>
      </c>
      <c r="H24" s="839">
        <f>G24/G$48</f>
        <v>0.30628100900393801</v>
      </c>
      <c r="I24" s="302">
        <v>447355.16863014502</v>
      </c>
      <c r="J24" s="839">
        <f>I24/I$48</f>
        <v>0.40654000844713462</v>
      </c>
      <c r="K24" s="302">
        <v>755962.45736083703</v>
      </c>
      <c r="L24" s="839">
        <f>K24/K$48</f>
        <v>0.468346020162621</v>
      </c>
      <c r="M24" s="302">
        <v>1202234.164871</v>
      </c>
      <c r="N24" s="839">
        <f>M24/M$48</f>
        <v>0.53808477102825947</v>
      </c>
      <c r="O24" s="302"/>
      <c r="P24" s="303"/>
      <c r="Q24" s="302"/>
      <c r="R24" s="303"/>
      <c r="S24" s="302"/>
      <c r="T24" s="303"/>
      <c r="U24" s="302"/>
      <c r="V24" s="303"/>
      <c r="W24" s="302"/>
      <c r="X24" s="303"/>
    </row>
    <row r="25" spans="2:24">
      <c r="B25" s="301" t="s">
        <v>536</v>
      </c>
      <c r="C25" s="302">
        <v>0</v>
      </c>
      <c r="D25" s="839">
        <f t="shared" ref="D25:D48" si="8">C25/C$48</f>
        <v>0</v>
      </c>
      <c r="E25" s="302">
        <v>0</v>
      </c>
      <c r="F25" s="303">
        <v>0</v>
      </c>
      <c r="G25" s="302">
        <v>0</v>
      </c>
      <c r="H25" s="839">
        <f t="shared" ref="H25:H48" si="9">G25/G$48</f>
        <v>0</v>
      </c>
      <c r="I25" s="302">
        <v>0</v>
      </c>
      <c r="J25" s="839">
        <f t="shared" ref="J25:J48" si="10">I25/I$48</f>
        <v>0</v>
      </c>
      <c r="K25" s="302">
        <v>0</v>
      </c>
      <c r="L25" s="839">
        <f t="shared" ref="L25:L48" si="11">K25/K$48</f>
        <v>0</v>
      </c>
      <c r="M25" s="302">
        <v>0</v>
      </c>
      <c r="N25" s="839">
        <f t="shared" ref="N25:N48" si="12">M25/M$48</f>
        <v>0</v>
      </c>
      <c r="O25" s="302"/>
      <c r="P25" s="303"/>
      <c r="Q25" s="302"/>
      <c r="R25" s="303"/>
      <c r="S25" s="302"/>
      <c r="T25" s="303"/>
      <c r="U25" s="302"/>
      <c r="V25" s="303"/>
      <c r="W25" s="302"/>
      <c r="X25" s="303"/>
    </row>
    <row r="26" spans="2:24">
      <c r="B26" s="318" t="s">
        <v>537</v>
      </c>
      <c r="C26" s="302">
        <v>1460</v>
      </c>
      <c r="D26" s="839">
        <f t="shared" si="8"/>
        <v>3.2259988996250328E-3</v>
      </c>
      <c r="E26" s="302">
        <v>3243</v>
      </c>
      <c r="F26" s="303">
        <v>7.0000000000000001E-3</v>
      </c>
      <c r="G26" s="302">
        <v>4048</v>
      </c>
      <c r="H26" s="839">
        <f t="shared" si="9"/>
        <v>4.3154086099224552E-3</v>
      </c>
      <c r="I26" s="302">
        <v>7448</v>
      </c>
      <c r="J26" s="839">
        <f t="shared" si="10"/>
        <v>6.7684698763760369E-3</v>
      </c>
      <c r="K26" s="302">
        <v>16656</v>
      </c>
      <c r="L26" s="839">
        <f t="shared" si="11"/>
        <v>1.0318993008015398E-2</v>
      </c>
      <c r="M26" s="302">
        <v>27308</v>
      </c>
      <c r="N26" s="839">
        <f t="shared" si="12"/>
        <v>1.2222260318825976E-2</v>
      </c>
      <c r="O26" s="302"/>
      <c r="P26" s="303"/>
      <c r="Q26" s="302"/>
      <c r="R26" s="303"/>
      <c r="S26" s="302"/>
      <c r="T26" s="303"/>
      <c r="U26" s="302"/>
      <c r="V26" s="303"/>
      <c r="W26" s="302"/>
      <c r="X26" s="303"/>
    </row>
    <row r="27" spans="2:24">
      <c r="B27" s="80" t="s">
        <v>538</v>
      </c>
      <c r="C27" s="302">
        <v>0</v>
      </c>
      <c r="D27" s="839">
        <f t="shared" si="8"/>
        <v>0</v>
      </c>
      <c r="E27" s="302">
        <v>0</v>
      </c>
      <c r="F27" s="303">
        <v>0</v>
      </c>
      <c r="G27" s="302">
        <v>0</v>
      </c>
      <c r="H27" s="839">
        <f t="shared" si="9"/>
        <v>0</v>
      </c>
      <c r="I27" s="302">
        <v>0</v>
      </c>
      <c r="J27" s="839">
        <f t="shared" si="10"/>
        <v>0</v>
      </c>
      <c r="K27" s="302">
        <v>0</v>
      </c>
      <c r="L27" s="839">
        <f t="shared" si="11"/>
        <v>0</v>
      </c>
      <c r="M27" s="302">
        <v>0</v>
      </c>
      <c r="N27" s="839">
        <f t="shared" si="12"/>
        <v>0</v>
      </c>
      <c r="O27" s="302"/>
      <c r="P27" s="303"/>
      <c r="Q27" s="302"/>
      <c r="R27" s="303"/>
      <c r="S27" s="302"/>
      <c r="T27" s="303"/>
      <c r="U27" s="302"/>
      <c r="V27" s="303"/>
      <c r="W27" s="302"/>
      <c r="X27" s="303"/>
    </row>
    <row r="28" spans="2:24">
      <c r="B28" s="80" t="s">
        <v>539</v>
      </c>
      <c r="C28" s="302">
        <v>0</v>
      </c>
      <c r="D28" s="839">
        <f t="shared" si="8"/>
        <v>0</v>
      </c>
      <c r="E28" s="302">
        <v>0</v>
      </c>
      <c r="F28" s="303">
        <v>0</v>
      </c>
      <c r="G28" s="302">
        <v>0</v>
      </c>
      <c r="H28" s="839">
        <f t="shared" si="9"/>
        <v>0</v>
      </c>
      <c r="I28" s="302">
        <v>0</v>
      </c>
      <c r="J28" s="839">
        <f t="shared" si="10"/>
        <v>0</v>
      </c>
      <c r="K28" s="302">
        <v>0</v>
      </c>
      <c r="L28" s="839">
        <f t="shared" si="11"/>
        <v>0</v>
      </c>
      <c r="M28" s="302">
        <v>0</v>
      </c>
      <c r="N28" s="839">
        <f t="shared" si="12"/>
        <v>0</v>
      </c>
      <c r="O28" s="302"/>
      <c r="P28" s="303"/>
      <c r="Q28" s="302"/>
      <c r="R28" s="303"/>
      <c r="S28" s="302"/>
      <c r="T28" s="303"/>
      <c r="U28" s="302"/>
      <c r="V28" s="303"/>
      <c r="W28" s="302"/>
      <c r="X28" s="303"/>
    </row>
    <row r="29" spans="2:24">
      <c r="B29" s="80" t="s">
        <v>540</v>
      </c>
      <c r="C29" s="302">
        <v>180876</v>
      </c>
      <c r="D29" s="839">
        <f t="shared" si="8"/>
        <v>0.3996614910743681</v>
      </c>
      <c r="E29" s="302">
        <v>195528</v>
      </c>
      <c r="F29" s="303">
        <v>0.42430000000000001</v>
      </c>
      <c r="G29" s="302">
        <v>195528</v>
      </c>
      <c r="H29" s="839">
        <f t="shared" si="9"/>
        <v>0.20844447002987099</v>
      </c>
      <c r="I29" s="302">
        <v>111393</v>
      </c>
      <c r="J29" s="839">
        <f t="shared" si="10"/>
        <v>0.1012298825106278</v>
      </c>
      <c r="K29" s="302">
        <v>69293</v>
      </c>
      <c r="L29" s="839">
        <f t="shared" si="11"/>
        <v>4.2929513839121691E-2</v>
      </c>
      <c r="M29" s="302">
        <v>69293</v>
      </c>
      <c r="N29" s="839">
        <f t="shared" si="12"/>
        <v>3.1013515609799633E-2</v>
      </c>
      <c r="O29" s="302"/>
      <c r="P29" s="303"/>
      <c r="Q29" s="302"/>
      <c r="R29" s="303"/>
      <c r="S29" s="302"/>
      <c r="T29" s="303"/>
      <c r="U29" s="302"/>
      <c r="V29" s="303"/>
      <c r="W29" s="302"/>
      <c r="X29" s="303"/>
    </row>
    <row r="30" spans="2:24">
      <c r="B30" s="80" t="s">
        <v>541</v>
      </c>
      <c r="C30" s="302">
        <v>0</v>
      </c>
      <c r="D30" s="839">
        <f t="shared" si="8"/>
        <v>0</v>
      </c>
      <c r="E30" s="302">
        <v>0</v>
      </c>
      <c r="F30" s="303">
        <v>0</v>
      </c>
      <c r="G30" s="302">
        <v>0</v>
      </c>
      <c r="H30" s="839">
        <f t="shared" si="9"/>
        <v>0</v>
      </c>
      <c r="I30" s="302">
        <v>0</v>
      </c>
      <c r="J30" s="839">
        <f t="shared" si="10"/>
        <v>0</v>
      </c>
      <c r="K30" s="302">
        <v>0</v>
      </c>
      <c r="L30" s="839">
        <f t="shared" si="11"/>
        <v>0</v>
      </c>
      <c r="M30" s="302">
        <v>0</v>
      </c>
      <c r="N30" s="839">
        <f t="shared" si="12"/>
        <v>0</v>
      </c>
      <c r="O30" s="302"/>
      <c r="P30" s="303"/>
      <c r="Q30" s="302"/>
      <c r="R30" s="303"/>
      <c r="S30" s="302"/>
      <c r="T30" s="303"/>
      <c r="U30" s="302"/>
      <c r="V30" s="303"/>
      <c r="W30" s="302"/>
      <c r="X30" s="303"/>
    </row>
    <row r="31" spans="2:24">
      <c r="B31" s="80" t="s">
        <v>542</v>
      </c>
      <c r="C31" s="302">
        <v>0</v>
      </c>
      <c r="D31" s="839">
        <f t="shared" si="8"/>
        <v>0</v>
      </c>
      <c r="E31" s="302">
        <v>0</v>
      </c>
      <c r="F31" s="303">
        <v>0</v>
      </c>
      <c r="G31" s="302">
        <v>0</v>
      </c>
      <c r="H31" s="839">
        <f t="shared" si="9"/>
        <v>0</v>
      </c>
      <c r="I31" s="302">
        <v>0</v>
      </c>
      <c r="J31" s="839">
        <f t="shared" si="10"/>
        <v>0</v>
      </c>
      <c r="K31" s="302">
        <v>0</v>
      </c>
      <c r="L31" s="839">
        <f t="shared" si="11"/>
        <v>0</v>
      </c>
      <c r="M31" s="302">
        <v>0</v>
      </c>
      <c r="N31" s="839">
        <f t="shared" si="12"/>
        <v>0</v>
      </c>
      <c r="O31" s="302"/>
      <c r="P31" s="303"/>
      <c r="Q31" s="302"/>
      <c r="R31" s="303"/>
      <c r="S31" s="302"/>
      <c r="T31" s="303"/>
      <c r="U31" s="302"/>
      <c r="V31" s="303"/>
      <c r="W31" s="302"/>
      <c r="X31" s="303"/>
    </row>
    <row r="32" spans="2:24">
      <c r="B32" s="80" t="s">
        <v>543</v>
      </c>
      <c r="C32" s="302">
        <v>0</v>
      </c>
      <c r="D32" s="839">
        <f t="shared" si="8"/>
        <v>0</v>
      </c>
      <c r="E32" s="302">
        <v>0</v>
      </c>
      <c r="F32" s="303">
        <v>0</v>
      </c>
      <c r="G32" s="302">
        <v>0</v>
      </c>
      <c r="H32" s="839">
        <f t="shared" si="9"/>
        <v>0</v>
      </c>
      <c r="I32" s="302">
        <v>0</v>
      </c>
      <c r="J32" s="839">
        <f t="shared" si="10"/>
        <v>0</v>
      </c>
      <c r="K32" s="302">
        <v>0</v>
      </c>
      <c r="L32" s="839">
        <f t="shared" si="11"/>
        <v>0</v>
      </c>
      <c r="M32" s="302">
        <v>0</v>
      </c>
      <c r="N32" s="839">
        <f t="shared" si="12"/>
        <v>0</v>
      </c>
      <c r="O32" s="302"/>
      <c r="P32" s="303"/>
      <c r="Q32" s="302"/>
      <c r="R32" s="303"/>
      <c r="S32" s="302"/>
      <c r="T32" s="303"/>
      <c r="U32" s="302"/>
      <c r="V32" s="303"/>
      <c r="W32" s="302"/>
      <c r="X32" s="303"/>
    </row>
    <row r="33" spans="2:24">
      <c r="B33" s="80" t="s">
        <v>544</v>
      </c>
      <c r="C33" s="302">
        <v>0</v>
      </c>
      <c r="D33" s="839">
        <f t="shared" si="8"/>
        <v>0</v>
      </c>
      <c r="E33" s="302">
        <v>0</v>
      </c>
      <c r="F33" s="303">
        <v>0</v>
      </c>
      <c r="G33" s="302">
        <v>0</v>
      </c>
      <c r="H33" s="839">
        <f t="shared" si="9"/>
        <v>0</v>
      </c>
      <c r="I33" s="302">
        <v>0</v>
      </c>
      <c r="J33" s="839">
        <f t="shared" si="10"/>
        <v>0</v>
      </c>
      <c r="K33" s="302">
        <v>0</v>
      </c>
      <c r="L33" s="839">
        <f t="shared" si="11"/>
        <v>0</v>
      </c>
      <c r="M33" s="302">
        <v>0</v>
      </c>
      <c r="N33" s="839">
        <f t="shared" si="12"/>
        <v>0</v>
      </c>
      <c r="O33" s="302"/>
      <c r="P33" s="303"/>
      <c r="Q33" s="302"/>
      <c r="R33" s="303"/>
      <c r="S33" s="302"/>
      <c r="T33" s="303"/>
      <c r="U33" s="302"/>
      <c r="V33" s="303"/>
      <c r="W33" s="302"/>
      <c r="X33" s="303"/>
    </row>
    <row r="34" spans="2:24">
      <c r="B34" s="80" t="s">
        <v>545</v>
      </c>
      <c r="C34" s="302">
        <v>0</v>
      </c>
      <c r="D34" s="839">
        <f t="shared" si="8"/>
        <v>0</v>
      </c>
      <c r="E34" s="302">
        <v>0</v>
      </c>
      <c r="F34" s="303">
        <v>0</v>
      </c>
      <c r="G34" s="302">
        <v>0</v>
      </c>
      <c r="H34" s="839">
        <f t="shared" si="9"/>
        <v>0</v>
      </c>
      <c r="I34" s="302">
        <v>0</v>
      </c>
      <c r="J34" s="839">
        <f t="shared" si="10"/>
        <v>0</v>
      </c>
      <c r="K34" s="302">
        <v>0</v>
      </c>
      <c r="L34" s="839">
        <f t="shared" si="11"/>
        <v>0</v>
      </c>
      <c r="M34" s="302">
        <v>0</v>
      </c>
      <c r="N34" s="839">
        <f t="shared" si="12"/>
        <v>0</v>
      </c>
      <c r="O34" s="302"/>
      <c r="P34" s="303"/>
      <c r="Q34" s="302"/>
      <c r="R34" s="303"/>
      <c r="S34" s="302"/>
      <c r="T34" s="303"/>
      <c r="U34" s="302"/>
      <c r="V34" s="303"/>
      <c r="W34" s="302"/>
      <c r="X34" s="303"/>
    </row>
    <row r="35" spans="2:24">
      <c r="B35" s="80" t="s">
        <v>546</v>
      </c>
      <c r="C35" s="302">
        <v>0</v>
      </c>
      <c r="D35" s="839">
        <f t="shared" si="8"/>
        <v>0</v>
      </c>
      <c r="E35" s="302">
        <v>0</v>
      </c>
      <c r="F35" s="303">
        <v>0</v>
      </c>
      <c r="G35" s="302">
        <v>0</v>
      </c>
      <c r="H35" s="839">
        <f t="shared" si="9"/>
        <v>0</v>
      </c>
      <c r="I35" s="302">
        <v>0</v>
      </c>
      <c r="J35" s="839">
        <f t="shared" si="10"/>
        <v>0</v>
      </c>
      <c r="K35" s="302">
        <v>0</v>
      </c>
      <c r="L35" s="839">
        <f t="shared" si="11"/>
        <v>0</v>
      </c>
      <c r="M35" s="302">
        <v>0</v>
      </c>
      <c r="N35" s="839">
        <f t="shared" si="12"/>
        <v>0</v>
      </c>
      <c r="O35" s="302"/>
      <c r="P35" s="303"/>
      <c r="Q35" s="302"/>
      <c r="R35" s="303"/>
      <c r="S35" s="302"/>
      <c r="T35" s="303"/>
      <c r="U35" s="302"/>
      <c r="V35" s="303"/>
      <c r="W35" s="302"/>
      <c r="X35" s="303"/>
    </row>
    <row r="36" spans="2:24">
      <c r="B36" s="319" t="s">
        <v>547</v>
      </c>
      <c r="C36" s="822">
        <f>SUM(C25:C35)</f>
        <v>182336</v>
      </c>
      <c r="D36" s="823">
        <f t="shared" si="8"/>
        <v>0.40288748997399315</v>
      </c>
      <c r="E36" s="822">
        <f>SUM(E25:E35)</f>
        <v>198771</v>
      </c>
      <c r="F36" s="823">
        <f t="shared" ref="F36:F37" si="13">E36/E$48</f>
        <v>0.43129515915551025</v>
      </c>
      <c r="G36" s="822">
        <f>SUM(G25:G35)</f>
        <v>199576</v>
      </c>
      <c r="H36" s="823">
        <f t="shared" si="9"/>
        <v>0.21275987863979345</v>
      </c>
      <c r="I36" s="822">
        <f>SUM(I25:I35)</f>
        <v>118841</v>
      </c>
      <c r="J36" s="823">
        <f t="shared" si="10"/>
        <v>0.10799835238700384</v>
      </c>
      <c r="K36" s="822">
        <f>SUM(K25:K35)</f>
        <v>85949</v>
      </c>
      <c r="L36" s="823">
        <f t="shared" si="11"/>
        <v>5.3248506847137091E-2</v>
      </c>
      <c r="M36" s="822">
        <f>SUM(M25:M35)</f>
        <v>96601</v>
      </c>
      <c r="N36" s="823">
        <f t="shared" si="12"/>
        <v>4.3235775928625611E-2</v>
      </c>
      <c r="O36" s="305"/>
      <c r="P36" s="306"/>
      <c r="Q36" s="305"/>
      <c r="R36" s="306"/>
      <c r="S36" s="305"/>
      <c r="T36" s="306"/>
      <c r="U36" s="305"/>
      <c r="V36" s="306"/>
      <c r="W36" s="305"/>
      <c r="X36" s="306"/>
    </row>
    <row r="37" spans="2:24">
      <c r="B37" s="304" t="s">
        <v>548</v>
      </c>
      <c r="C37" s="822">
        <f>C24+C36</f>
        <v>297896</v>
      </c>
      <c r="D37" s="823">
        <f t="shared" si="8"/>
        <v>0.65822751246760192</v>
      </c>
      <c r="E37" s="822">
        <f>E24+E36</f>
        <v>322761</v>
      </c>
      <c r="F37" s="823">
        <f t="shared" si="13"/>
        <v>0.70032981100961222</v>
      </c>
      <c r="G37" s="822">
        <f>G24+G36</f>
        <v>486878</v>
      </c>
      <c r="H37" s="823">
        <f t="shared" si="9"/>
        <v>0.51904088764373146</v>
      </c>
      <c r="I37" s="822">
        <f>I24+I36</f>
        <v>566196.16863014502</v>
      </c>
      <c r="J37" s="823">
        <f t="shared" si="10"/>
        <v>0.51453836083413851</v>
      </c>
      <c r="K37" s="822">
        <f>K24+K36</f>
        <v>841911.45736083703</v>
      </c>
      <c r="L37" s="823">
        <f t="shared" si="11"/>
        <v>0.52159452700975806</v>
      </c>
      <c r="M37" s="822">
        <f>M24+M36</f>
        <v>1298835.164871</v>
      </c>
      <c r="N37" s="823">
        <f t="shared" si="12"/>
        <v>0.58132054695688506</v>
      </c>
      <c r="O37" s="305"/>
      <c r="P37" s="306"/>
      <c r="Q37" s="305"/>
      <c r="R37" s="306"/>
      <c r="S37" s="305"/>
      <c r="T37" s="306"/>
      <c r="U37" s="305"/>
      <c r="V37" s="306"/>
      <c r="W37" s="305"/>
      <c r="X37" s="306"/>
    </row>
    <row r="38" spans="2:24">
      <c r="B38" s="80" t="s">
        <v>538</v>
      </c>
      <c r="C38" s="302">
        <v>0</v>
      </c>
      <c r="D38" s="839">
        <f t="shared" si="8"/>
        <v>0</v>
      </c>
      <c r="E38" s="302">
        <v>0</v>
      </c>
      <c r="F38" s="303">
        <v>0</v>
      </c>
      <c r="G38" s="302">
        <v>0</v>
      </c>
      <c r="H38" s="839">
        <f t="shared" si="9"/>
        <v>0</v>
      </c>
      <c r="I38" s="302">
        <v>0</v>
      </c>
      <c r="J38" s="839">
        <f t="shared" si="10"/>
        <v>0</v>
      </c>
      <c r="K38" s="302">
        <v>0</v>
      </c>
      <c r="L38" s="839">
        <f t="shared" si="11"/>
        <v>0</v>
      </c>
      <c r="M38" s="302">
        <v>0</v>
      </c>
      <c r="N38" s="839">
        <f t="shared" si="12"/>
        <v>0</v>
      </c>
      <c r="O38" s="302"/>
      <c r="P38" s="303"/>
      <c r="Q38" s="302"/>
      <c r="R38" s="303"/>
      <c r="S38" s="302"/>
      <c r="T38" s="303"/>
      <c r="U38" s="302"/>
      <c r="V38" s="303"/>
      <c r="W38" s="302"/>
      <c r="X38" s="303"/>
    </row>
    <row r="39" spans="2:24">
      <c r="B39" s="80" t="s">
        <v>539</v>
      </c>
      <c r="C39" s="302">
        <v>0</v>
      </c>
      <c r="D39" s="839">
        <f t="shared" si="8"/>
        <v>0</v>
      </c>
      <c r="E39" s="302">
        <v>0</v>
      </c>
      <c r="F39" s="303">
        <v>0</v>
      </c>
      <c r="G39" s="302">
        <v>0</v>
      </c>
      <c r="H39" s="839">
        <f t="shared" si="9"/>
        <v>0</v>
      </c>
      <c r="I39" s="302">
        <v>0</v>
      </c>
      <c r="J39" s="839">
        <f t="shared" si="10"/>
        <v>0</v>
      </c>
      <c r="K39" s="302">
        <v>0</v>
      </c>
      <c r="L39" s="839">
        <f t="shared" si="11"/>
        <v>0</v>
      </c>
      <c r="M39" s="302">
        <v>0</v>
      </c>
      <c r="N39" s="839">
        <f t="shared" si="12"/>
        <v>0</v>
      </c>
      <c r="O39" s="302"/>
      <c r="P39" s="303"/>
      <c r="Q39" s="302"/>
      <c r="R39" s="303"/>
      <c r="S39" s="302"/>
      <c r="T39" s="303"/>
      <c r="U39" s="302"/>
      <c r="V39" s="303"/>
      <c r="W39" s="302"/>
      <c r="X39" s="303"/>
    </row>
    <row r="40" spans="2:24">
      <c r="B40" s="80" t="s">
        <v>549</v>
      </c>
      <c r="C40" s="302">
        <v>8977</v>
      </c>
      <c r="D40" s="839">
        <f t="shared" si="8"/>
        <v>1.9835474056119122E-2</v>
      </c>
      <c r="E40" s="302">
        <v>2030</v>
      </c>
      <c r="F40" s="303">
        <v>4.4000000000000003E-3</v>
      </c>
      <c r="G40" s="302">
        <v>35653</v>
      </c>
      <c r="H40" s="839">
        <f t="shared" si="9"/>
        <v>3.8008217186157434E-2</v>
      </c>
      <c r="I40" s="302">
        <v>102606.382</v>
      </c>
      <c r="J40" s="839">
        <f t="shared" si="10"/>
        <v>9.3244925576118742E-2</v>
      </c>
      <c r="K40" s="302">
        <v>224571.426329437</v>
      </c>
      <c r="L40" s="839">
        <f t="shared" si="11"/>
        <v>0.13913010195085887</v>
      </c>
      <c r="M40" s="302">
        <v>388360.95530812198</v>
      </c>
      <c r="N40" s="839">
        <f t="shared" si="12"/>
        <v>0.17381897954606004</v>
      </c>
      <c r="O40" s="302"/>
      <c r="P40" s="303"/>
      <c r="Q40" s="302"/>
      <c r="R40" s="303"/>
      <c r="S40" s="302"/>
      <c r="T40" s="303"/>
      <c r="U40" s="302"/>
      <c r="V40" s="303"/>
      <c r="W40" s="302"/>
      <c r="X40" s="303"/>
    </row>
    <row r="41" spans="2:24">
      <c r="B41" s="80" t="s">
        <v>550</v>
      </c>
      <c r="C41" s="302">
        <v>0</v>
      </c>
      <c r="D41" s="839">
        <f t="shared" si="8"/>
        <v>0</v>
      </c>
      <c r="E41" s="302">
        <v>0</v>
      </c>
      <c r="F41" s="303">
        <v>0</v>
      </c>
      <c r="G41" s="302">
        <v>0</v>
      </c>
      <c r="H41" s="839">
        <f t="shared" si="9"/>
        <v>0</v>
      </c>
      <c r="I41" s="302">
        <v>0</v>
      </c>
      <c r="J41" s="839">
        <f t="shared" si="10"/>
        <v>0</v>
      </c>
      <c r="K41" s="302">
        <v>0</v>
      </c>
      <c r="L41" s="839">
        <f t="shared" si="11"/>
        <v>0</v>
      </c>
      <c r="M41" s="302">
        <v>0</v>
      </c>
      <c r="N41" s="839">
        <f t="shared" si="12"/>
        <v>0</v>
      </c>
      <c r="O41" s="302"/>
      <c r="P41" s="303"/>
      <c r="Q41" s="302"/>
      <c r="R41" s="303"/>
      <c r="S41" s="302"/>
      <c r="T41" s="303"/>
      <c r="U41" s="302"/>
      <c r="V41" s="303"/>
      <c r="W41" s="302"/>
      <c r="X41" s="303"/>
    </row>
    <row r="42" spans="2:24">
      <c r="B42" s="80" t="s">
        <v>551</v>
      </c>
      <c r="C42" s="302">
        <v>96387</v>
      </c>
      <c r="D42" s="839">
        <f t="shared" si="8"/>
        <v>0.21297558625901236</v>
      </c>
      <c r="E42" s="302">
        <v>82897</v>
      </c>
      <c r="F42" s="303">
        <v>0.1799</v>
      </c>
      <c r="G42" s="302">
        <v>349567</v>
      </c>
      <c r="H42" s="839">
        <f t="shared" si="9"/>
        <v>0.37265919998635444</v>
      </c>
      <c r="I42" s="302">
        <v>353481.71672800003</v>
      </c>
      <c r="J42" s="839">
        <f t="shared" si="10"/>
        <v>0.32123125020450533</v>
      </c>
      <c r="K42" s="302">
        <v>463546.60929666698</v>
      </c>
      <c r="L42" s="839">
        <f t="shared" si="11"/>
        <v>0.28718385087785492</v>
      </c>
      <c r="M42" s="302">
        <v>475908.88461333298</v>
      </c>
      <c r="N42" s="839">
        <f t="shared" si="12"/>
        <v>0.21300286640494617</v>
      </c>
      <c r="O42" s="302"/>
      <c r="P42" s="303"/>
      <c r="Q42" s="302"/>
      <c r="R42" s="303"/>
      <c r="S42" s="302"/>
      <c r="T42" s="303"/>
      <c r="U42" s="302"/>
      <c r="V42" s="303"/>
      <c r="W42" s="302"/>
      <c r="X42" s="303"/>
    </row>
    <row r="43" spans="2:24">
      <c r="B43" s="80" t="s">
        <v>552</v>
      </c>
      <c r="C43" s="302">
        <v>0</v>
      </c>
      <c r="D43" s="839">
        <f t="shared" si="8"/>
        <v>0</v>
      </c>
      <c r="E43" s="302">
        <v>0</v>
      </c>
      <c r="F43" s="303">
        <v>0</v>
      </c>
      <c r="G43" s="302">
        <v>0</v>
      </c>
      <c r="H43" s="839">
        <f t="shared" si="9"/>
        <v>0</v>
      </c>
      <c r="I43" s="302">
        <v>0</v>
      </c>
      <c r="J43" s="839">
        <f t="shared" si="10"/>
        <v>0</v>
      </c>
      <c r="K43" s="302">
        <v>0</v>
      </c>
      <c r="L43" s="839">
        <f t="shared" si="11"/>
        <v>0</v>
      </c>
      <c r="M43" s="302">
        <v>0</v>
      </c>
      <c r="N43" s="839">
        <f t="shared" si="12"/>
        <v>0</v>
      </c>
      <c r="O43" s="302"/>
      <c r="P43" s="303"/>
      <c r="Q43" s="302"/>
      <c r="R43" s="303"/>
      <c r="S43" s="302"/>
      <c r="T43" s="303"/>
      <c r="U43" s="302"/>
      <c r="V43" s="303"/>
      <c r="W43" s="302"/>
      <c r="X43" s="303"/>
    </row>
    <row r="44" spans="2:24">
      <c r="B44" s="80" t="s">
        <v>553</v>
      </c>
      <c r="C44" s="302">
        <v>0</v>
      </c>
      <c r="D44" s="839">
        <f t="shared" si="8"/>
        <v>0</v>
      </c>
      <c r="E44" s="302">
        <v>0</v>
      </c>
      <c r="F44" s="303">
        <v>0</v>
      </c>
      <c r="G44" s="302">
        <v>0</v>
      </c>
      <c r="H44" s="839">
        <f t="shared" si="9"/>
        <v>0</v>
      </c>
      <c r="I44" s="302">
        <v>0</v>
      </c>
      <c r="J44" s="839">
        <f t="shared" si="10"/>
        <v>0</v>
      </c>
      <c r="K44" s="302">
        <v>0</v>
      </c>
      <c r="L44" s="839">
        <f t="shared" si="11"/>
        <v>0</v>
      </c>
      <c r="M44" s="302">
        <v>0</v>
      </c>
      <c r="N44" s="839">
        <f t="shared" si="12"/>
        <v>0</v>
      </c>
      <c r="O44" s="302"/>
      <c r="P44" s="303"/>
      <c r="Q44" s="302"/>
      <c r="R44" s="303"/>
      <c r="S44" s="302"/>
      <c r="T44" s="303"/>
      <c r="U44" s="302"/>
      <c r="V44" s="303"/>
      <c r="W44" s="302"/>
      <c r="X44" s="303"/>
    </row>
    <row r="45" spans="2:24">
      <c r="B45" s="80" t="s">
        <v>554</v>
      </c>
      <c r="C45" s="302">
        <v>0</v>
      </c>
      <c r="D45" s="839">
        <f t="shared" si="8"/>
        <v>0</v>
      </c>
      <c r="E45" s="302">
        <v>0</v>
      </c>
      <c r="F45" s="303">
        <v>0</v>
      </c>
      <c r="G45" s="302">
        <v>0</v>
      </c>
      <c r="H45" s="839">
        <f t="shared" si="9"/>
        <v>0</v>
      </c>
      <c r="I45" s="302">
        <v>0</v>
      </c>
      <c r="J45" s="839">
        <f t="shared" si="10"/>
        <v>0</v>
      </c>
      <c r="K45" s="302">
        <v>0</v>
      </c>
      <c r="L45" s="839">
        <f t="shared" si="11"/>
        <v>0</v>
      </c>
      <c r="M45" s="302">
        <v>0</v>
      </c>
      <c r="N45" s="839">
        <f t="shared" si="12"/>
        <v>0</v>
      </c>
      <c r="O45" s="302"/>
      <c r="P45" s="303"/>
      <c r="Q45" s="302"/>
      <c r="R45" s="303"/>
      <c r="S45" s="302"/>
      <c r="T45" s="303"/>
      <c r="U45" s="302"/>
      <c r="V45" s="303"/>
      <c r="W45" s="302"/>
      <c r="X45" s="303"/>
    </row>
    <row r="46" spans="2:24">
      <c r="B46" s="320" t="s">
        <v>555</v>
      </c>
      <c r="C46" s="321">
        <v>49313</v>
      </c>
      <c r="D46" s="841">
        <f t="shared" si="8"/>
        <v>0.10896142721726661</v>
      </c>
      <c r="E46" s="321">
        <v>53182</v>
      </c>
      <c r="F46" s="322">
        <v>0.1154</v>
      </c>
      <c r="G46" s="321">
        <v>65936</v>
      </c>
      <c r="H46" s="841">
        <f t="shared" si="9"/>
        <v>7.0291695183756664E-2</v>
      </c>
      <c r="I46" s="321">
        <v>78112.1495625721</v>
      </c>
      <c r="J46" s="841">
        <f t="shared" si="10"/>
        <v>7.0985463385237493E-2</v>
      </c>
      <c r="K46" s="321">
        <v>84081.495077714004</v>
      </c>
      <c r="L46" s="841">
        <f t="shared" si="11"/>
        <v>5.2091520161528085E-2</v>
      </c>
      <c r="M46" s="321">
        <v>71178.940046898497</v>
      </c>
      <c r="N46" s="841">
        <f t="shared" si="12"/>
        <v>3.1857607092108567E-2</v>
      </c>
      <c r="O46" s="321"/>
      <c r="P46" s="322"/>
      <c r="Q46" s="321"/>
      <c r="R46" s="322"/>
      <c r="S46" s="321"/>
      <c r="T46" s="322"/>
      <c r="U46" s="321"/>
      <c r="V46" s="322"/>
      <c r="W46" s="321"/>
      <c r="X46" s="322"/>
    </row>
    <row r="47" spans="2:24">
      <c r="B47" s="312" t="s">
        <v>556</v>
      </c>
      <c r="C47" s="826">
        <f>SUM(C38:C46)</f>
        <v>154677</v>
      </c>
      <c r="D47" s="827">
        <f t="shared" si="8"/>
        <v>0.34177248753239808</v>
      </c>
      <c r="E47" s="826">
        <f>SUM(E38:E46)</f>
        <v>138109</v>
      </c>
      <c r="F47" s="827">
        <f t="shared" ref="F47:F48" si="14">E47/E$48</f>
        <v>0.29967018899038772</v>
      </c>
      <c r="G47" s="826">
        <f>SUM(G38:G46)</f>
        <v>451156</v>
      </c>
      <c r="H47" s="827">
        <f t="shared" si="9"/>
        <v>0.48095911235626854</v>
      </c>
      <c r="I47" s="826">
        <f>SUM(I38:I46)</f>
        <v>534200.24829057208</v>
      </c>
      <c r="J47" s="827">
        <f t="shared" si="10"/>
        <v>0.48546163916586155</v>
      </c>
      <c r="K47" s="826">
        <f>SUM(K38:K46)</f>
        <v>772199.53070381796</v>
      </c>
      <c r="L47" s="827">
        <f t="shared" si="11"/>
        <v>0.47840547299024189</v>
      </c>
      <c r="M47" s="826">
        <f>SUM(M38:M46)</f>
        <v>935448.77996835345</v>
      </c>
      <c r="N47" s="827">
        <f t="shared" si="12"/>
        <v>0.41867945304311477</v>
      </c>
      <c r="O47" s="313"/>
      <c r="P47" s="314"/>
      <c r="Q47" s="313"/>
      <c r="R47" s="314"/>
      <c r="S47" s="313"/>
      <c r="T47" s="314"/>
      <c r="U47" s="313"/>
      <c r="V47" s="314"/>
      <c r="W47" s="313"/>
      <c r="X47" s="314"/>
    </row>
    <row r="48" spans="2:24">
      <c r="B48" s="315" t="s">
        <v>557</v>
      </c>
      <c r="C48" s="828">
        <f>C37+C47</f>
        <v>452573</v>
      </c>
      <c r="D48" s="829">
        <f t="shared" si="8"/>
        <v>1</v>
      </c>
      <c r="E48" s="828">
        <f>E37+E47</f>
        <v>460870</v>
      </c>
      <c r="F48" s="829">
        <f t="shared" si="14"/>
        <v>1</v>
      </c>
      <c r="G48" s="828">
        <f>G37+G47</f>
        <v>938034</v>
      </c>
      <c r="H48" s="829">
        <f t="shared" si="9"/>
        <v>1</v>
      </c>
      <c r="I48" s="828">
        <f>I37+I47</f>
        <v>1100396.4169207171</v>
      </c>
      <c r="J48" s="829">
        <f t="shared" si="10"/>
        <v>1</v>
      </c>
      <c r="K48" s="828">
        <f>K37+K47</f>
        <v>1614110.9880646551</v>
      </c>
      <c r="L48" s="829">
        <f t="shared" si="11"/>
        <v>1</v>
      </c>
      <c r="M48" s="828">
        <f>M37+M47</f>
        <v>2234283.9448393537</v>
      </c>
      <c r="N48" s="829">
        <f t="shared" si="12"/>
        <v>1</v>
      </c>
      <c r="O48" s="316"/>
      <c r="P48" s="317"/>
      <c r="Q48" s="316"/>
      <c r="R48" s="317"/>
      <c r="S48" s="316"/>
      <c r="T48" s="317"/>
      <c r="U48" s="316"/>
      <c r="V48" s="317"/>
      <c r="W48" s="316"/>
      <c r="X48" s="317"/>
    </row>
    <row r="49" spans="2:24">
      <c r="B49" s="323"/>
      <c r="I49" s="293"/>
      <c r="J49" s="293"/>
      <c r="K49" s="293"/>
    </row>
    <row r="50" spans="2:24">
      <c r="I50" s="324"/>
      <c r="J50" s="293"/>
      <c r="K50" s="293"/>
    </row>
    <row r="51" spans="2:24" ht="26">
      <c r="B51" s="325" t="s">
        <v>558</v>
      </c>
      <c r="C51" s="326"/>
      <c r="D51" s="326"/>
      <c r="E51" s="326"/>
      <c r="F51" s="326"/>
      <c r="G51" s="326"/>
      <c r="H51" s="326"/>
      <c r="I51" s="327"/>
      <c r="J51" s="327"/>
      <c r="K51" s="327"/>
      <c r="L51" s="327"/>
      <c r="M51" s="327"/>
      <c r="N51" s="327"/>
      <c r="O51" s="327"/>
      <c r="P51" s="327"/>
      <c r="Q51" s="327"/>
      <c r="R51" s="327"/>
      <c r="S51" s="328"/>
      <c r="T51" s="328"/>
      <c r="U51" s="328"/>
      <c r="V51" s="328"/>
      <c r="W51" s="328"/>
    </row>
    <row r="52" spans="2:24" ht="14">
      <c r="B52" s="329" t="s">
        <v>513</v>
      </c>
      <c r="C52" s="870">
        <v>2019</v>
      </c>
      <c r="D52" s="870"/>
      <c r="E52" s="870">
        <v>2020</v>
      </c>
      <c r="F52" s="870"/>
      <c r="G52" s="870">
        <v>2021</v>
      </c>
      <c r="H52" s="870"/>
      <c r="I52" s="870" t="s">
        <v>514</v>
      </c>
      <c r="J52" s="870"/>
      <c r="K52" s="870" t="s">
        <v>515</v>
      </c>
      <c r="L52" s="870"/>
      <c r="M52" s="870" t="s">
        <v>516</v>
      </c>
      <c r="N52" s="870"/>
      <c r="O52" s="870"/>
      <c r="P52" s="870"/>
      <c r="Q52" s="870"/>
      <c r="R52" s="870"/>
      <c r="S52" s="870"/>
      <c r="T52" s="870"/>
      <c r="U52" s="870"/>
      <c r="V52" s="870"/>
      <c r="W52" s="870"/>
      <c r="X52" s="870"/>
    </row>
    <row r="53" spans="2:24" s="300" customFormat="1">
      <c r="B53" s="330"/>
      <c r="C53" s="299" t="s">
        <v>517</v>
      </c>
      <c r="D53" s="838" t="s">
        <v>11</v>
      </c>
      <c r="E53" s="299" t="s">
        <v>517</v>
      </c>
      <c r="F53" s="838" t="s">
        <v>11</v>
      </c>
      <c r="G53" s="299" t="s">
        <v>517</v>
      </c>
      <c r="H53" s="838" t="s">
        <v>11</v>
      </c>
      <c r="I53" s="299" t="s">
        <v>517</v>
      </c>
      <c r="J53" s="838" t="s">
        <v>11</v>
      </c>
      <c r="K53" s="299" t="s">
        <v>517</v>
      </c>
      <c r="L53" s="838" t="s">
        <v>11</v>
      </c>
      <c r="M53" s="299" t="s">
        <v>517</v>
      </c>
      <c r="N53" s="838" t="s">
        <v>11</v>
      </c>
      <c r="O53" s="299"/>
      <c r="P53" s="299"/>
      <c r="Q53" s="299"/>
      <c r="R53" s="299"/>
      <c r="S53" s="299"/>
      <c r="T53" s="299"/>
      <c r="U53" s="299"/>
      <c r="V53" s="299"/>
      <c r="W53" s="299"/>
      <c r="X53" s="299"/>
    </row>
    <row r="54" spans="2:24">
      <c r="B54" s="80" t="s">
        <v>326</v>
      </c>
      <c r="C54" s="331">
        <v>100844</v>
      </c>
      <c r="D54" s="842">
        <f>C54/C$71</f>
        <v>0.50172392348068362</v>
      </c>
      <c r="E54" s="331">
        <v>85545</v>
      </c>
      <c r="F54" s="842">
        <f>E54/E$71</f>
        <v>0.29734614783016738</v>
      </c>
      <c r="G54" s="331">
        <v>145348</v>
      </c>
      <c r="H54" s="842">
        <f>G54/G$71</f>
        <v>0.28783606089890845</v>
      </c>
      <c r="I54" s="331">
        <v>117348</v>
      </c>
      <c r="J54" s="842">
        <f>I54/I$71</f>
        <v>0.24649190889621339</v>
      </c>
      <c r="K54" s="331">
        <v>94348</v>
      </c>
      <c r="L54" s="842">
        <f>K54/K$71</f>
        <v>0.22405275920476653</v>
      </c>
      <c r="M54" s="331">
        <v>83000</v>
      </c>
      <c r="N54" s="842">
        <f>M54/M$71</f>
        <v>0.15977587553719791</v>
      </c>
      <c r="O54" s="331"/>
      <c r="P54" s="332"/>
      <c r="Q54" s="331"/>
      <c r="R54" s="332"/>
      <c r="S54" s="331"/>
      <c r="T54" s="332"/>
      <c r="U54" s="331"/>
      <c r="V54" s="332"/>
      <c r="W54" s="331"/>
      <c r="X54" s="332"/>
    </row>
    <row r="55" spans="2:24">
      <c r="B55" s="80" t="s">
        <v>324</v>
      </c>
      <c r="C55" s="333">
        <v>11629</v>
      </c>
      <c r="D55" s="843">
        <f t="shared" ref="D55:D71" si="15">C55/C$71</f>
        <v>5.7857160625886216E-2</v>
      </c>
      <c r="E55" s="333">
        <v>26266</v>
      </c>
      <c r="F55" s="843">
        <f t="shared" ref="F55:F71" si="16">E55/E$71</f>
        <v>9.1298076087523244E-2</v>
      </c>
      <c r="G55" s="333">
        <v>42181</v>
      </c>
      <c r="H55" s="843">
        <f t="shared" ref="H55:H71" si="17">G55/G$71</f>
        <v>8.3532025791733341E-2</v>
      </c>
      <c r="I55" s="333">
        <v>62431</v>
      </c>
      <c r="J55" s="843">
        <f t="shared" ref="J55:J71" si="18">I55/I$71</f>
        <v>0.13113761090346235</v>
      </c>
      <c r="K55" s="333">
        <v>79681</v>
      </c>
      <c r="L55" s="843">
        <f t="shared" ref="L55:L71" si="19">K55/K$71</f>
        <v>0.18922232486321916</v>
      </c>
      <c r="M55" s="333">
        <v>83656</v>
      </c>
      <c r="N55" s="843">
        <f t="shared" ref="N55:N71" si="20">M55/M$71</f>
        <v>0.16103868245710637</v>
      </c>
      <c r="O55" s="333"/>
      <c r="P55" s="334"/>
      <c r="Q55" s="333"/>
      <c r="R55" s="334"/>
      <c r="S55" s="333"/>
      <c r="T55" s="334"/>
      <c r="U55" s="333"/>
      <c r="V55" s="334"/>
      <c r="W55" s="333"/>
      <c r="X55" s="334"/>
    </row>
    <row r="56" spans="2:24">
      <c r="B56" s="80" t="s">
        <v>559</v>
      </c>
      <c r="C56" s="333">
        <v>500</v>
      </c>
      <c r="D56" s="843">
        <f t="shared" si="15"/>
        <v>2.4876240702505037E-3</v>
      </c>
      <c r="E56" s="333">
        <v>500</v>
      </c>
      <c r="F56" s="843">
        <f t="shared" si="16"/>
        <v>1.7379516501850919E-3</v>
      </c>
      <c r="G56" s="333">
        <v>49965</v>
      </c>
      <c r="H56" s="843">
        <f t="shared" si="17"/>
        <v>9.8946863959696457E-2</v>
      </c>
      <c r="I56" s="333">
        <v>49965</v>
      </c>
      <c r="J56" s="843">
        <f t="shared" si="18"/>
        <v>0.104952519241907</v>
      </c>
      <c r="K56" s="333">
        <v>49965</v>
      </c>
      <c r="L56" s="843">
        <f t="shared" si="19"/>
        <v>0.1186543023028168</v>
      </c>
      <c r="M56" s="333">
        <v>49965</v>
      </c>
      <c r="N56" s="843">
        <f t="shared" si="20"/>
        <v>9.6183152062844501E-2</v>
      </c>
      <c r="O56" s="333"/>
      <c r="P56" s="334"/>
      <c r="Q56" s="333"/>
      <c r="R56" s="334"/>
      <c r="S56" s="333"/>
      <c r="T56" s="334"/>
      <c r="U56" s="333"/>
      <c r="V56" s="334"/>
      <c r="W56" s="333"/>
      <c r="X56" s="334"/>
    </row>
    <row r="57" spans="2:24">
      <c r="B57" s="304" t="s">
        <v>560</v>
      </c>
      <c r="C57" s="822">
        <f>SUM(C54:C56)</f>
        <v>112973</v>
      </c>
      <c r="D57" s="823">
        <f t="shared" si="15"/>
        <v>0.56206870817682031</v>
      </c>
      <c r="E57" s="822">
        <f>SUM(E54:E56)</f>
        <v>112311</v>
      </c>
      <c r="F57" s="823">
        <f t="shared" si="16"/>
        <v>0.39038217556787569</v>
      </c>
      <c r="G57" s="822">
        <f>SUM(G54:G56)</f>
        <v>237494</v>
      </c>
      <c r="H57" s="823">
        <f t="shared" si="17"/>
        <v>0.47031495065033824</v>
      </c>
      <c r="I57" s="822">
        <f>SUM(I54:I56)</f>
        <v>229744</v>
      </c>
      <c r="J57" s="823">
        <f t="shared" si="18"/>
        <v>0.48258203904158276</v>
      </c>
      <c r="K57" s="822">
        <f>SUM(K54:K56)</f>
        <v>223994</v>
      </c>
      <c r="L57" s="823">
        <f t="shared" si="19"/>
        <v>0.53192938637080245</v>
      </c>
      <c r="M57" s="822">
        <f>SUM(M54:M56)</f>
        <v>216621</v>
      </c>
      <c r="N57" s="823">
        <f t="shared" si="20"/>
        <v>0.41699771005714875</v>
      </c>
      <c r="O57" s="305"/>
      <c r="P57" s="306"/>
      <c r="Q57" s="305"/>
      <c r="R57" s="306"/>
      <c r="S57" s="305"/>
      <c r="T57" s="306"/>
      <c r="U57" s="305"/>
      <c r="V57" s="306"/>
      <c r="W57" s="305"/>
      <c r="X57" s="306"/>
    </row>
    <row r="58" spans="2:24">
      <c r="B58" s="80" t="s">
        <v>523</v>
      </c>
      <c r="C58" s="333">
        <v>119514</v>
      </c>
      <c r="D58" s="843">
        <f t="shared" si="15"/>
        <v>0.59461180626383736</v>
      </c>
      <c r="E58" s="333">
        <v>133052</v>
      </c>
      <c r="F58" s="843">
        <f t="shared" si="16"/>
        <v>0.4624758859208537</v>
      </c>
      <c r="G58" s="333">
        <v>293870</v>
      </c>
      <c r="H58" s="843">
        <f t="shared" si="17"/>
        <v>0.58195766860474329</v>
      </c>
      <c r="I58" s="333">
        <v>293870</v>
      </c>
      <c r="J58" s="843">
        <f t="shared" si="18"/>
        <v>0.6172800326152148</v>
      </c>
      <c r="K58" s="333">
        <v>293870</v>
      </c>
      <c r="L58" s="843">
        <f t="shared" si="19"/>
        <v>0.69786730346700232</v>
      </c>
      <c r="M58" s="333">
        <v>293870</v>
      </c>
      <c r="N58" s="843">
        <f t="shared" si="20"/>
        <v>0.56570284992911257</v>
      </c>
      <c r="O58" s="333"/>
      <c r="P58" s="334"/>
      <c r="Q58" s="333"/>
      <c r="R58" s="334"/>
      <c r="S58" s="333"/>
      <c r="T58" s="334"/>
      <c r="U58" s="333"/>
      <c r="V58" s="334"/>
      <c r="W58" s="333"/>
      <c r="X58" s="334"/>
    </row>
    <row r="59" spans="2:24">
      <c r="B59" s="80" t="s">
        <v>561</v>
      </c>
      <c r="C59" s="333">
        <v>35927</v>
      </c>
      <c r="D59" s="843">
        <f t="shared" si="15"/>
        <v>0.17874573994377971</v>
      </c>
      <c r="E59" s="333">
        <v>96904</v>
      </c>
      <c r="F59" s="843">
        <f t="shared" si="16"/>
        <v>0.33682893341907227</v>
      </c>
      <c r="G59" s="333">
        <v>278143</v>
      </c>
      <c r="H59" s="843">
        <f t="shared" si="17"/>
        <v>0.55081312083141898</v>
      </c>
      <c r="I59" s="333">
        <v>361962.288</v>
      </c>
      <c r="J59" s="843">
        <f t="shared" si="18"/>
        <v>0.76030929643079515</v>
      </c>
      <c r="K59" s="333">
        <v>452979.35100000002</v>
      </c>
      <c r="L59" s="843">
        <f t="shared" si="19"/>
        <v>1.0757119753925299</v>
      </c>
      <c r="M59" s="333">
        <v>583382.49750000006</v>
      </c>
      <c r="N59" s="843">
        <f t="shared" si="20"/>
        <v>1.1230174615799962</v>
      </c>
      <c r="O59" s="333"/>
      <c r="P59" s="334"/>
      <c r="Q59" s="333"/>
      <c r="R59" s="334"/>
      <c r="S59" s="333"/>
      <c r="T59" s="334"/>
      <c r="U59" s="333"/>
      <c r="V59" s="334"/>
      <c r="W59" s="333"/>
      <c r="X59" s="334"/>
    </row>
    <row r="60" spans="2:24">
      <c r="B60" s="80" t="s">
        <v>562</v>
      </c>
      <c r="C60" s="333">
        <v>42190</v>
      </c>
      <c r="D60" s="843">
        <f t="shared" si="15"/>
        <v>0.2099057190477375</v>
      </c>
      <c r="E60" s="333">
        <v>52881</v>
      </c>
      <c r="F60" s="843">
        <f t="shared" si="16"/>
        <v>0.18380924242687569</v>
      </c>
      <c r="G60" s="333">
        <v>85474</v>
      </c>
      <c r="H60" s="843">
        <f t="shared" si="17"/>
        <v>0.16926617132174712</v>
      </c>
      <c r="I60" s="333">
        <v>0</v>
      </c>
      <c r="J60" s="843">
        <f t="shared" si="18"/>
        <v>0</v>
      </c>
      <c r="K60" s="333">
        <v>0</v>
      </c>
      <c r="L60" s="843">
        <f t="shared" si="19"/>
        <v>0</v>
      </c>
      <c r="M60" s="333">
        <v>0</v>
      </c>
      <c r="N60" s="843">
        <f t="shared" si="20"/>
        <v>0</v>
      </c>
      <c r="O60" s="333"/>
      <c r="P60" s="334"/>
      <c r="Q60" s="333"/>
      <c r="R60" s="334"/>
      <c r="S60" s="333"/>
      <c r="T60" s="334"/>
      <c r="U60" s="333"/>
      <c r="V60" s="334"/>
      <c r="W60" s="333"/>
      <c r="X60" s="334"/>
    </row>
    <row r="61" spans="2:24">
      <c r="B61" s="80" t="s">
        <v>563</v>
      </c>
      <c r="C61" s="333">
        <v>37551</v>
      </c>
      <c r="D61" s="843">
        <f t="shared" si="15"/>
        <v>0.18682554292395334</v>
      </c>
      <c r="E61" s="333">
        <v>31869</v>
      </c>
      <c r="F61" s="843">
        <f t="shared" si="16"/>
        <v>0.11077356227949739</v>
      </c>
      <c r="G61" s="333">
        <v>29538</v>
      </c>
      <c r="H61" s="843">
        <f t="shared" si="17"/>
        <v>5.8494795709827158E-2</v>
      </c>
      <c r="I61" s="333">
        <v>29538</v>
      </c>
      <c r="J61" s="843">
        <f t="shared" si="18"/>
        <v>6.2045181894675248E-2</v>
      </c>
      <c r="K61" s="333">
        <v>14538</v>
      </c>
      <c r="L61" s="843">
        <f t="shared" si="19"/>
        <v>3.4524091801828291E-2</v>
      </c>
      <c r="M61" s="333">
        <v>0</v>
      </c>
      <c r="N61" s="843">
        <f t="shared" si="20"/>
        <v>0</v>
      </c>
      <c r="O61" s="333"/>
      <c r="P61" s="334"/>
      <c r="Q61" s="333"/>
      <c r="R61" s="334"/>
      <c r="S61" s="333"/>
      <c r="T61" s="334"/>
      <c r="U61" s="333"/>
      <c r="V61" s="334"/>
      <c r="W61" s="333"/>
      <c r="X61" s="334"/>
    </row>
    <row r="62" spans="2:24">
      <c r="B62" s="80" t="s">
        <v>564</v>
      </c>
      <c r="C62" s="333">
        <v>-66442</v>
      </c>
      <c r="D62" s="843">
        <f t="shared" si="15"/>
        <v>-0.33056543695116791</v>
      </c>
      <c r="E62" s="333">
        <v>-52952</v>
      </c>
      <c r="F62" s="843">
        <f t="shared" si="16"/>
        <v>-0.18405603156120195</v>
      </c>
      <c r="G62" s="333">
        <v>-257072</v>
      </c>
      <c r="H62" s="843">
        <f t="shared" si="17"/>
        <v>-0.50908572424391252</v>
      </c>
      <c r="I62" s="333">
        <v>-260986.716728</v>
      </c>
      <c r="J62" s="843">
        <f t="shared" si="18"/>
        <v>-0.54820801379520767</v>
      </c>
      <c r="K62" s="333">
        <v>-371051.60929666698</v>
      </c>
      <c r="L62" s="843">
        <f t="shared" si="19"/>
        <v>-0.8811542043317</v>
      </c>
      <c r="M62" s="333">
        <v>-383413.88461333298</v>
      </c>
      <c r="N62" s="843">
        <f t="shared" si="20"/>
        <v>-0.73807577237606559</v>
      </c>
      <c r="O62" s="333"/>
      <c r="P62" s="334"/>
      <c r="Q62" s="333"/>
      <c r="R62" s="334"/>
      <c r="S62" s="333"/>
      <c r="T62" s="334"/>
      <c r="U62" s="333"/>
      <c r="V62" s="334"/>
      <c r="W62" s="333"/>
      <c r="X62" s="334"/>
    </row>
    <row r="63" spans="2:24">
      <c r="B63" s="80" t="s">
        <v>565</v>
      </c>
      <c r="C63" s="333">
        <v>0</v>
      </c>
      <c r="D63" s="843">
        <f t="shared" si="15"/>
        <v>0</v>
      </c>
      <c r="E63" s="333">
        <v>0</v>
      </c>
      <c r="F63" s="843">
        <f t="shared" si="16"/>
        <v>0</v>
      </c>
      <c r="G63" s="333">
        <v>0</v>
      </c>
      <c r="H63" s="843">
        <f t="shared" si="17"/>
        <v>0</v>
      </c>
      <c r="I63" s="333">
        <v>0</v>
      </c>
      <c r="J63" s="843">
        <f t="shared" si="18"/>
        <v>0</v>
      </c>
      <c r="K63" s="333">
        <v>0</v>
      </c>
      <c r="L63" s="843">
        <f t="shared" si="19"/>
        <v>0</v>
      </c>
      <c r="M63" s="333">
        <v>0</v>
      </c>
      <c r="N63" s="843">
        <f t="shared" si="20"/>
        <v>0</v>
      </c>
      <c r="O63" s="333"/>
      <c r="P63" s="334"/>
      <c r="Q63" s="333"/>
      <c r="R63" s="334"/>
      <c r="S63" s="333"/>
      <c r="T63" s="334"/>
      <c r="U63" s="333"/>
      <c r="V63" s="334"/>
      <c r="W63" s="333"/>
      <c r="X63" s="334"/>
    </row>
    <row r="64" spans="2:24">
      <c r="B64" s="80" t="s">
        <v>566</v>
      </c>
      <c r="C64" s="333">
        <v>-54880</v>
      </c>
      <c r="D64" s="843">
        <f t="shared" si="15"/>
        <v>-0.27304161795069531</v>
      </c>
      <c r="E64" s="333">
        <v>-59157</v>
      </c>
      <c r="F64" s="843">
        <f t="shared" si="16"/>
        <v>-0.20562401153999896</v>
      </c>
      <c r="G64" s="333">
        <v>-136220</v>
      </c>
      <c r="H64" s="843">
        <f t="shared" si="17"/>
        <v>-0.26975966793935457</v>
      </c>
      <c r="I64" s="333">
        <v>-148396.14956257201</v>
      </c>
      <c r="J64" s="843">
        <f t="shared" si="18"/>
        <v>-0.31170919128171215</v>
      </c>
      <c r="K64" s="333">
        <v>-164365.495077714</v>
      </c>
      <c r="L64" s="843">
        <f t="shared" si="19"/>
        <v>-0.39032669150611876</v>
      </c>
      <c r="M64" s="333">
        <v>-163673.94004689899</v>
      </c>
      <c r="N64" s="843">
        <f t="shared" si="20"/>
        <v>-0.31507406112790509</v>
      </c>
      <c r="O64" s="333"/>
      <c r="P64" s="334"/>
      <c r="Q64" s="333"/>
      <c r="R64" s="334"/>
      <c r="S64" s="333"/>
      <c r="T64" s="334"/>
      <c r="U64" s="333"/>
      <c r="V64" s="334"/>
      <c r="W64" s="333"/>
      <c r="X64" s="334"/>
    </row>
    <row r="65" spans="2:24">
      <c r="B65" s="80" t="s">
        <v>567</v>
      </c>
      <c r="C65" s="333">
        <v>-24378</v>
      </c>
      <c r="D65" s="843">
        <f t="shared" si="15"/>
        <v>-0.12128659916913356</v>
      </c>
      <c r="E65" s="333">
        <v>-23970</v>
      </c>
      <c r="F65" s="843">
        <f t="shared" si="16"/>
        <v>-8.3317402109873304E-2</v>
      </c>
      <c r="G65" s="333">
        <v>-22211</v>
      </c>
      <c r="H65" s="843">
        <f t="shared" si="17"/>
        <v>-4.398496538394512E-2</v>
      </c>
      <c r="I65" s="333">
        <v>-22211</v>
      </c>
      <c r="J65" s="843">
        <f t="shared" si="18"/>
        <v>-4.6654666364094793E-2</v>
      </c>
      <c r="K65" s="333">
        <v>-12211</v>
      </c>
      <c r="L65" s="843">
        <f t="shared" si="19"/>
        <v>-2.8998052345035445E-2</v>
      </c>
      <c r="M65" s="333">
        <v>0</v>
      </c>
      <c r="N65" s="843">
        <f t="shared" si="20"/>
        <v>0</v>
      </c>
      <c r="O65" s="333"/>
      <c r="P65" s="334"/>
      <c r="Q65" s="333"/>
      <c r="R65" s="334"/>
      <c r="S65" s="333"/>
      <c r="T65" s="334"/>
      <c r="U65" s="333"/>
      <c r="V65" s="334"/>
      <c r="W65" s="333"/>
      <c r="X65" s="334"/>
    </row>
    <row r="66" spans="2:24">
      <c r="B66" s="304" t="s">
        <v>568</v>
      </c>
      <c r="C66" s="822">
        <f>SUM(C58:C65)</f>
        <v>89482</v>
      </c>
      <c r="D66" s="823">
        <f t="shared" si="15"/>
        <v>0.44519515410831118</v>
      </c>
      <c r="E66" s="822">
        <f>SUM(E58:E65)</f>
        <v>178627</v>
      </c>
      <c r="F66" s="823">
        <f t="shared" si="16"/>
        <v>0.62089017883522479</v>
      </c>
      <c r="G66" s="822">
        <f>SUM(G58:G65)</f>
        <v>271522</v>
      </c>
      <c r="H66" s="823">
        <f t="shared" si="17"/>
        <v>0.53770139890052437</v>
      </c>
      <c r="I66" s="822">
        <f>SUM(I58:I65)</f>
        <v>253776.42170942796</v>
      </c>
      <c r="J66" s="823">
        <f t="shared" si="18"/>
        <v>0.53306263949967059</v>
      </c>
      <c r="K66" s="822">
        <f>SUM(K58:K65)</f>
        <v>213759.24662561904</v>
      </c>
      <c r="L66" s="823">
        <f t="shared" si="19"/>
        <v>0.50762442247850648</v>
      </c>
      <c r="M66" s="822">
        <f>SUM(M58:M65)</f>
        <v>330164.67283976811</v>
      </c>
      <c r="N66" s="823">
        <f t="shared" si="20"/>
        <v>0.635570478005138</v>
      </c>
      <c r="O66" s="305"/>
      <c r="P66" s="306"/>
      <c r="Q66" s="305"/>
      <c r="R66" s="306"/>
      <c r="S66" s="305"/>
      <c r="T66" s="306"/>
      <c r="U66" s="305"/>
      <c r="V66" s="306"/>
      <c r="W66" s="305"/>
      <c r="X66" s="306"/>
    </row>
    <row r="67" spans="2:24">
      <c r="B67" s="304" t="s">
        <v>569</v>
      </c>
      <c r="C67" s="822">
        <f>C57+C66</f>
        <v>202455</v>
      </c>
      <c r="D67" s="823">
        <f t="shared" si="15"/>
        <v>1.0072638622851315</v>
      </c>
      <c r="E67" s="822">
        <f>E57+E66</f>
        <v>290938</v>
      </c>
      <c r="F67" s="823">
        <f t="shared" si="16"/>
        <v>1.0112723544031006</v>
      </c>
      <c r="G67" s="822">
        <f>G57+G66</f>
        <v>509016</v>
      </c>
      <c r="H67" s="823">
        <f t="shared" si="17"/>
        <v>1.0080163495508627</v>
      </c>
      <c r="I67" s="822">
        <f>I57+I66</f>
        <v>483520.42170942796</v>
      </c>
      <c r="J67" s="823">
        <f t="shared" si="18"/>
        <v>1.0156446785412534</v>
      </c>
      <c r="K67" s="822">
        <f>K57+K66</f>
        <v>437753.24662561901</v>
      </c>
      <c r="L67" s="823">
        <f t="shared" si="19"/>
        <v>1.0395538088493088</v>
      </c>
      <c r="M67" s="822">
        <f>M57+M66</f>
        <v>546785.67283976811</v>
      </c>
      <c r="N67" s="823">
        <f t="shared" si="20"/>
        <v>1.0525681880622868</v>
      </c>
      <c r="O67" s="305"/>
      <c r="P67" s="306"/>
      <c r="Q67" s="305"/>
      <c r="R67" s="306"/>
      <c r="S67" s="305"/>
      <c r="T67" s="306"/>
      <c r="U67" s="305"/>
      <c r="V67" s="306"/>
      <c r="W67" s="305"/>
      <c r="X67" s="306"/>
    </row>
    <row r="68" spans="2:24">
      <c r="B68" s="80" t="s">
        <v>570</v>
      </c>
      <c r="C68" s="333">
        <v>-1460</v>
      </c>
      <c r="D68" s="843">
        <f t="shared" si="15"/>
        <v>-7.2638622851314708E-3</v>
      </c>
      <c r="E68" s="333">
        <v>-3243</v>
      </c>
      <c r="F68" s="843">
        <f t="shared" si="16"/>
        <v>-1.1272354403100506E-2</v>
      </c>
      <c r="G68" s="333">
        <v>-4048</v>
      </c>
      <c r="H68" s="843">
        <f t="shared" si="17"/>
        <v>-8.0163495508626288E-3</v>
      </c>
      <c r="I68" s="333">
        <v>-7448</v>
      </c>
      <c r="J68" s="843">
        <f t="shared" si="18"/>
        <v>-1.5644678541253343E-2</v>
      </c>
      <c r="K68" s="333">
        <v>-16656</v>
      </c>
      <c r="L68" s="843">
        <f t="shared" si="19"/>
        <v>-3.9553808849308848E-2</v>
      </c>
      <c r="M68" s="333">
        <v>-27308</v>
      </c>
      <c r="N68" s="843">
        <f t="shared" si="20"/>
        <v>-5.2568188062286747E-2</v>
      </c>
      <c r="O68" s="333"/>
      <c r="P68" s="334"/>
      <c r="Q68" s="333"/>
      <c r="R68" s="334"/>
      <c r="S68" s="333"/>
      <c r="T68" s="334"/>
      <c r="U68" s="333"/>
      <c r="V68" s="334"/>
      <c r="W68" s="333"/>
      <c r="X68" s="334"/>
    </row>
    <row r="69" spans="2:24">
      <c r="B69" s="80" t="s">
        <v>571</v>
      </c>
      <c r="C69" s="333">
        <v>0</v>
      </c>
      <c r="D69" s="843">
        <f t="shared" si="15"/>
        <v>0</v>
      </c>
      <c r="E69" s="333">
        <v>0</v>
      </c>
      <c r="F69" s="843">
        <f t="shared" si="16"/>
        <v>0</v>
      </c>
      <c r="G69" s="333">
        <v>0</v>
      </c>
      <c r="H69" s="843">
        <f t="shared" si="17"/>
        <v>0</v>
      </c>
      <c r="I69" s="333">
        <v>0</v>
      </c>
      <c r="J69" s="843">
        <f t="shared" si="18"/>
        <v>0</v>
      </c>
      <c r="K69" s="333">
        <v>0</v>
      </c>
      <c r="L69" s="843">
        <f t="shared" si="19"/>
        <v>0</v>
      </c>
      <c r="M69" s="333">
        <v>0</v>
      </c>
      <c r="N69" s="843">
        <f t="shared" si="20"/>
        <v>0</v>
      </c>
      <c r="O69" s="333"/>
      <c r="P69" s="334"/>
      <c r="Q69" s="333"/>
      <c r="R69" s="334"/>
      <c r="S69" s="333"/>
      <c r="T69" s="334"/>
      <c r="U69" s="333"/>
      <c r="V69" s="334"/>
      <c r="W69" s="333"/>
      <c r="X69" s="334"/>
    </row>
    <row r="70" spans="2:24">
      <c r="B70" s="80" t="s">
        <v>572</v>
      </c>
      <c r="C70" s="333">
        <v>0</v>
      </c>
      <c r="D70" s="843">
        <f t="shared" si="15"/>
        <v>0</v>
      </c>
      <c r="E70" s="333">
        <v>0</v>
      </c>
      <c r="F70" s="843">
        <f t="shared" si="16"/>
        <v>0</v>
      </c>
      <c r="G70" s="333">
        <v>0</v>
      </c>
      <c r="H70" s="843">
        <f t="shared" si="17"/>
        <v>0</v>
      </c>
      <c r="I70" s="333">
        <v>0</v>
      </c>
      <c r="J70" s="843">
        <f t="shared" si="18"/>
        <v>0</v>
      </c>
      <c r="K70" s="333">
        <v>0</v>
      </c>
      <c r="L70" s="843">
        <f t="shared" si="19"/>
        <v>0</v>
      </c>
      <c r="M70" s="333">
        <v>0</v>
      </c>
      <c r="N70" s="843">
        <f t="shared" si="20"/>
        <v>0</v>
      </c>
      <c r="O70" s="333"/>
      <c r="P70" s="334"/>
      <c r="Q70" s="333"/>
      <c r="R70" s="334"/>
      <c r="S70" s="333"/>
      <c r="T70" s="334"/>
      <c r="U70" s="333"/>
      <c r="V70" s="334"/>
      <c r="W70" s="333"/>
      <c r="X70" s="334"/>
    </row>
    <row r="71" spans="2:24">
      <c r="B71" s="336" t="s">
        <v>573</v>
      </c>
      <c r="C71" s="830">
        <f>C67+SUM(C68:C70)</f>
        <v>200995</v>
      </c>
      <c r="D71" s="831">
        <f t="shared" si="15"/>
        <v>1</v>
      </c>
      <c r="E71" s="830">
        <f>E67+SUM(E68:E70)</f>
        <v>287695</v>
      </c>
      <c r="F71" s="831">
        <f t="shared" si="16"/>
        <v>1</v>
      </c>
      <c r="G71" s="830">
        <f>G67+SUM(G68:G70)</f>
        <v>504968</v>
      </c>
      <c r="H71" s="831">
        <f t="shared" si="17"/>
        <v>1</v>
      </c>
      <c r="I71" s="830">
        <f>I67+SUM(I68:I70)</f>
        <v>476072.42170942796</v>
      </c>
      <c r="J71" s="831">
        <f t="shared" si="18"/>
        <v>1</v>
      </c>
      <c r="K71" s="830">
        <f>K67+SUM(K68:K70)</f>
        <v>421097.24662561901</v>
      </c>
      <c r="L71" s="831">
        <f t="shared" si="19"/>
        <v>1</v>
      </c>
      <c r="M71" s="830">
        <f>M67+SUM(M68:M70)</f>
        <v>519477.67283976811</v>
      </c>
      <c r="N71" s="831">
        <f t="shared" si="20"/>
        <v>1</v>
      </c>
      <c r="O71" s="337"/>
      <c r="P71" s="338"/>
      <c r="Q71" s="337"/>
      <c r="R71" s="338"/>
      <c r="S71" s="337"/>
      <c r="T71" s="338"/>
      <c r="U71" s="337"/>
      <c r="V71" s="338"/>
      <c r="W71" s="337"/>
      <c r="X71" s="338"/>
    </row>
    <row r="72" spans="2:24">
      <c r="B72" s="80" t="s">
        <v>574</v>
      </c>
      <c r="C72" s="333">
        <v>8977</v>
      </c>
      <c r="D72" s="843">
        <f>C72/C$85</f>
        <v>4.4662802557277545E-2</v>
      </c>
      <c r="E72" s="333">
        <v>2030</v>
      </c>
      <c r="F72" s="843">
        <f>E72/E$85</f>
        <v>7.0560836997514732E-3</v>
      </c>
      <c r="G72" s="333">
        <v>35653</v>
      </c>
      <c r="H72" s="843">
        <f>G72/G$85</f>
        <v>7.0604473946863963E-2</v>
      </c>
      <c r="I72" s="333">
        <v>102606.382</v>
      </c>
      <c r="J72" s="843">
        <f>I72/I$85</f>
        <v>0.2155268344080348</v>
      </c>
      <c r="K72" s="333">
        <v>224571.426329437</v>
      </c>
      <c r="L72" s="843">
        <f>K72/K$85</f>
        <v>0.53330062860538041</v>
      </c>
      <c r="M72" s="333">
        <v>388360.95530812198</v>
      </c>
      <c r="N72" s="843">
        <f>M72/M$85</f>
        <v>0.74759893564841262</v>
      </c>
      <c r="O72" s="333"/>
      <c r="P72" s="334"/>
      <c r="Q72" s="333"/>
      <c r="R72" s="334"/>
      <c r="S72" s="333"/>
      <c r="T72" s="334"/>
      <c r="U72" s="333"/>
      <c r="V72" s="334"/>
      <c r="W72" s="333"/>
      <c r="X72" s="334"/>
    </row>
    <row r="73" spans="2:24">
      <c r="B73" s="80" t="s">
        <v>575</v>
      </c>
      <c r="C73" s="333">
        <v>0</v>
      </c>
      <c r="D73" s="843">
        <f t="shared" ref="D73:D85" si="21">C73/C$85</f>
        <v>0</v>
      </c>
      <c r="E73" s="333">
        <v>0</v>
      </c>
      <c r="F73" s="843">
        <f t="shared" ref="F73:F85" si="22">E73/E$85</f>
        <v>0</v>
      </c>
      <c r="G73" s="333">
        <v>0</v>
      </c>
      <c r="H73" s="843">
        <f t="shared" ref="H73:H85" si="23">G73/G$85</f>
        <v>0</v>
      </c>
      <c r="I73" s="333">
        <v>0</v>
      </c>
      <c r="J73" s="843">
        <f t="shared" ref="J73:J85" si="24">I73/I$85</f>
        <v>0</v>
      </c>
      <c r="K73" s="333">
        <v>0</v>
      </c>
      <c r="L73" s="843">
        <f t="shared" ref="L73:L85" si="25">K73/K$85</f>
        <v>0</v>
      </c>
      <c r="M73" s="333">
        <v>0</v>
      </c>
      <c r="N73" s="843">
        <f t="shared" ref="N73:N85" si="26">M73/M$85</f>
        <v>0</v>
      </c>
      <c r="O73" s="333"/>
      <c r="P73" s="334"/>
      <c r="Q73" s="333"/>
      <c r="R73" s="334"/>
      <c r="S73" s="333"/>
      <c r="T73" s="334"/>
      <c r="U73" s="333"/>
      <c r="V73" s="334"/>
      <c r="W73" s="333"/>
      <c r="X73" s="334"/>
    </row>
    <row r="74" spans="2:24">
      <c r="B74" s="80" t="s">
        <v>576</v>
      </c>
      <c r="C74" s="333">
        <v>180876</v>
      </c>
      <c r="D74" s="843">
        <f t="shared" si="21"/>
        <v>0.89990298266126023</v>
      </c>
      <c r="E74" s="333">
        <v>195528</v>
      </c>
      <c r="F74" s="843">
        <f t="shared" si="22"/>
        <v>0.67963642051478124</v>
      </c>
      <c r="G74" s="333">
        <v>195528</v>
      </c>
      <c r="H74" s="843">
        <f t="shared" si="23"/>
        <v>0.3872086944123192</v>
      </c>
      <c r="I74" s="333">
        <v>111393</v>
      </c>
      <c r="J74" s="843">
        <f t="shared" si="24"/>
        <v>0.23398330783375854</v>
      </c>
      <c r="K74" s="333">
        <v>69293</v>
      </c>
      <c r="L74" s="843">
        <f t="shared" si="25"/>
        <v>0.16455343879653966</v>
      </c>
      <c r="M74" s="333">
        <v>69293</v>
      </c>
      <c r="N74" s="843">
        <f t="shared" si="26"/>
        <v>0.13338975594697758</v>
      </c>
      <c r="O74" s="333"/>
      <c r="P74" s="334"/>
      <c r="Q74" s="333"/>
      <c r="R74" s="334"/>
      <c r="S74" s="333"/>
      <c r="T74" s="334"/>
      <c r="U74" s="333"/>
      <c r="V74" s="334"/>
      <c r="W74" s="333"/>
      <c r="X74" s="334"/>
    </row>
    <row r="75" spans="2:24">
      <c r="B75" s="80" t="s">
        <v>577</v>
      </c>
      <c r="C75" s="333">
        <v>0</v>
      </c>
      <c r="D75" s="843">
        <f t="shared" si="21"/>
        <v>0</v>
      </c>
      <c r="E75" s="333">
        <v>0</v>
      </c>
      <c r="F75" s="843">
        <f t="shared" si="22"/>
        <v>0</v>
      </c>
      <c r="G75" s="333">
        <v>0</v>
      </c>
      <c r="H75" s="843">
        <f t="shared" si="23"/>
        <v>0</v>
      </c>
      <c r="I75" s="333">
        <v>0</v>
      </c>
      <c r="J75" s="843">
        <f t="shared" si="24"/>
        <v>0</v>
      </c>
      <c r="K75" s="333">
        <v>0</v>
      </c>
      <c r="L75" s="843">
        <f t="shared" si="25"/>
        <v>0</v>
      </c>
      <c r="M75" s="333">
        <v>0</v>
      </c>
      <c r="N75" s="843">
        <f t="shared" si="26"/>
        <v>0</v>
      </c>
      <c r="O75" s="333"/>
      <c r="P75" s="334"/>
      <c r="Q75" s="333"/>
      <c r="R75" s="334"/>
      <c r="S75" s="333"/>
      <c r="T75" s="334"/>
      <c r="U75" s="333"/>
      <c r="V75" s="334"/>
      <c r="W75" s="333"/>
      <c r="X75" s="334"/>
    </row>
    <row r="76" spans="2:24">
      <c r="B76" s="80" t="s">
        <v>578</v>
      </c>
      <c r="C76" s="333">
        <v>0</v>
      </c>
      <c r="D76" s="843">
        <f t="shared" si="21"/>
        <v>0</v>
      </c>
      <c r="E76" s="333">
        <v>0</v>
      </c>
      <c r="F76" s="843">
        <f t="shared" si="22"/>
        <v>0</v>
      </c>
      <c r="G76" s="333">
        <v>0</v>
      </c>
      <c r="H76" s="843">
        <f t="shared" si="23"/>
        <v>0</v>
      </c>
      <c r="I76" s="333">
        <v>0</v>
      </c>
      <c r="J76" s="843">
        <f t="shared" si="24"/>
        <v>0</v>
      </c>
      <c r="K76" s="333">
        <v>0</v>
      </c>
      <c r="L76" s="843">
        <f t="shared" si="25"/>
        <v>0</v>
      </c>
      <c r="M76" s="333">
        <v>0</v>
      </c>
      <c r="N76" s="843">
        <f t="shared" si="26"/>
        <v>0</v>
      </c>
      <c r="O76" s="333"/>
      <c r="P76" s="334"/>
      <c r="Q76" s="333"/>
      <c r="R76" s="334"/>
      <c r="S76" s="333"/>
      <c r="T76" s="334"/>
      <c r="U76" s="333"/>
      <c r="V76" s="334"/>
      <c r="W76" s="333"/>
      <c r="X76" s="334"/>
    </row>
    <row r="77" spans="2:24">
      <c r="B77" s="80" t="s">
        <v>579</v>
      </c>
      <c r="C77" s="333">
        <v>0</v>
      </c>
      <c r="D77" s="843">
        <f t="shared" si="21"/>
        <v>0</v>
      </c>
      <c r="E77" s="333">
        <v>0</v>
      </c>
      <c r="F77" s="843">
        <f t="shared" si="22"/>
        <v>0</v>
      </c>
      <c r="G77" s="333">
        <v>0</v>
      </c>
      <c r="H77" s="843">
        <f t="shared" si="23"/>
        <v>0</v>
      </c>
      <c r="I77" s="333">
        <v>0</v>
      </c>
      <c r="J77" s="843">
        <f t="shared" si="24"/>
        <v>0</v>
      </c>
      <c r="K77" s="333">
        <v>0</v>
      </c>
      <c r="L77" s="843">
        <f t="shared" si="25"/>
        <v>0</v>
      </c>
      <c r="M77" s="333">
        <v>0</v>
      </c>
      <c r="N77" s="843">
        <f t="shared" si="26"/>
        <v>0</v>
      </c>
      <c r="O77" s="333"/>
      <c r="P77" s="334"/>
      <c r="Q77" s="333"/>
      <c r="R77" s="334"/>
      <c r="S77" s="333"/>
      <c r="T77" s="334"/>
      <c r="U77" s="333"/>
      <c r="V77" s="334"/>
      <c r="W77" s="333"/>
      <c r="X77" s="334"/>
    </row>
    <row r="78" spans="2:24">
      <c r="B78" s="80" t="s">
        <v>580</v>
      </c>
      <c r="C78" s="333">
        <v>0</v>
      </c>
      <c r="D78" s="843">
        <f t="shared" si="21"/>
        <v>0</v>
      </c>
      <c r="E78" s="333">
        <v>0</v>
      </c>
      <c r="F78" s="843">
        <f t="shared" si="22"/>
        <v>0</v>
      </c>
      <c r="G78" s="333">
        <v>0</v>
      </c>
      <c r="H78" s="843">
        <f t="shared" si="23"/>
        <v>0</v>
      </c>
      <c r="I78" s="333">
        <v>0</v>
      </c>
      <c r="J78" s="843">
        <f t="shared" si="24"/>
        <v>0</v>
      </c>
      <c r="K78" s="333">
        <v>0</v>
      </c>
      <c r="L78" s="843">
        <f t="shared" si="25"/>
        <v>0</v>
      </c>
      <c r="M78" s="333">
        <v>0</v>
      </c>
      <c r="N78" s="843">
        <f t="shared" si="26"/>
        <v>0</v>
      </c>
      <c r="O78" s="333"/>
      <c r="P78" s="334"/>
      <c r="Q78" s="333"/>
      <c r="R78" s="334"/>
      <c r="S78" s="333"/>
      <c r="T78" s="334"/>
      <c r="U78" s="333"/>
      <c r="V78" s="334"/>
      <c r="W78" s="333"/>
      <c r="X78" s="334"/>
    </row>
    <row r="79" spans="2:24">
      <c r="B79" s="80" t="s">
        <v>581</v>
      </c>
      <c r="C79" s="333">
        <v>-104418</v>
      </c>
      <c r="D79" s="843">
        <f t="shared" si="21"/>
        <v>-0.51950546033483425</v>
      </c>
      <c r="E79" s="333">
        <v>-33853</v>
      </c>
      <c r="F79" s="843">
        <f t="shared" si="22"/>
        <v>-0.11766975442743183</v>
      </c>
      <c r="G79" s="333">
        <v>-13515</v>
      </c>
      <c r="H79" s="843">
        <f t="shared" si="23"/>
        <v>-2.6764072178831134E-2</v>
      </c>
      <c r="I79" s="333">
        <v>-185282.12892071699</v>
      </c>
      <c r="J79" s="843">
        <f t="shared" si="24"/>
        <v>-0.38918895628405964</v>
      </c>
      <c r="K79" s="333">
        <v>-628729.63706465601</v>
      </c>
      <c r="L79" s="843">
        <f t="shared" si="25"/>
        <v>-1.493074680736719</v>
      </c>
      <c r="M79" s="333">
        <v>-1140410.4473393599</v>
      </c>
      <c r="N79" s="843">
        <f t="shared" si="26"/>
        <v>-2.1953021409086162</v>
      </c>
      <c r="O79" s="333"/>
      <c r="P79" s="334"/>
      <c r="Q79" s="333"/>
      <c r="R79" s="334"/>
      <c r="S79" s="333"/>
      <c r="T79" s="334"/>
      <c r="U79" s="333"/>
      <c r="V79" s="334"/>
      <c r="W79" s="333"/>
      <c r="X79" s="334"/>
    </row>
    <row r="80" spans="2:24">
      <c r="B80" s="304" t="s">
        <v>582</v>
      </c>
      <c r="C80" s="832">
        <f>SUM(C72:C79)</f>
        <v>85435</v>
      </c>
      <c r="D80" s="823">
        <f t="shared" si="21"/>
        <v>0.4250603248837036</v>
      </c>
      <c r="E80" s="832">
        <f>SUM(E72:E79)</f>
        <v>163705</v>
      </c>
      <c r="F80" s="823">
        <f t="shared" si="22"/>
        <v>0.56902274978710088</v>
      </c>
      <c r="G80" s="832">
        <f>SUM(G72:G79)</f>
        <v>217666</v>
      </c>
      <c r="H80" s="823">
        <f t="shared" si="23"/>
        <v>0.43104909618035203</v>
      </c>
      <c r="I80" s="832">
        <f>SUM(I72:I79)</f>
        <v>28717.253079282993</v>
      </c>
      <c r="J80" s="823">
        <f t="shared" si="24"/>
        <v>6.0321185957733635E-2</v>
      </c>
      <c r="K80" s="832">
        <f>SUM(K72:K79)</f>
        <v>-334865.21073521901</v>
      </c>
      <c r="L80" s="823">
        <f t="shared" si="25"/>
        <v>-0.79522061333479888</v>
      </c>
      <c r="M80" s="832">
        <f>SUM(M72:M79)</f>
        <v>-682756.49203123793</v>
      </c>
      <c r="N80" s="823">
        <f t="shared" si="26"/>
        <v>-1.314313449313226</v>
      </c>
      <c r="O80" s="335"/>
      <c r="P80" s="306"/>
      <c r="Q80" s="335"/>
      <c r="R80" s="306"/>
      <c r="S80" s="335"/>
      <c r="T80" s="306"/>
      <c r="U80" s="335"/>
      <c r="V80" s="306"/>
      <c r="W80" s="335"/>
      <c r="X80" s="306"/>
    </row>
    <row r="81" spans="2:24">
      <c r="B81" s="80" t="s">
        <v>583</v>
      </c>
      <c r="C81" s="333">
        <v>10254</v>
      </c>
      <c r="D81" s="843">
        <f t="shared" si="21"/>
        <v>5.101619443269733E-2</v>
      </c>
      <c r="E81" s="333">
        <v>10254</v>
      </c>
      <c r="F81" s="843">
        <f t="shared" si="22"/>
        <v>3.5641912441995861E-2</v>
      </c>
      <c r="G81" s="333">
        <v>10682</v>
      </c>
      <c r="H81" s="843">
        <f t="shared" si="23"/>
        <v>2.1153815687330681E-2</v>
      </c>
      <c r="I81" s="333">
        <v>10682</v>
      </c>
      <c r="J81" s="843">
        <f t="shared" si="24"/>
        <v>2.2437762644692293E-2</v>
      </c>
      <c r="K81" s="333">
        <v>10682</v>
      </c>
      <c r="L81" s="843">
        <f t="shared" si="25"/>
        <v>2.5367062087435045E-2</v>
      </c>
      <c r="M81" s="333">
        <v>10682</v>
      </c>
      <c r="N81" s="843">
        <f t="shared" si="26"/>
        <v>2.0562962680582664E-2</v>
      </c>
      <c r="O81" s="333"/>
      <c r="P81" s="334"/>
      <c r="Q81" s="333"/>
      <c r="R81" s="334"/>
      <c r="S81" s="333"/>
      <c r="T81" s="334"/>
      <c r="U81" s="333"/>
      <c r="V81" s="334"/>
      <c r="W81" s="333"/>
      <c r="X81" s="334"/>
    </row>
    <row r="82" spans="2:24">
      <c r="B82" s="80" t="s">
        <v>584</v>
      </c>
      <c r="C82" s="333">
        <v>106322</v>
      </c>
      <c r="D82" s="843">
        <f t="shared" si="21"/>
        <v>0.52897833279434814</v>
      </c>
      <c r="E82" s="333">
        <v>105306</v>
      </c>
      <c r="F82" s="843">
        <f t="shared" si="22"/>
        <v>0.36603347294878258</v>
      </c>
      <c r="G82" s="333">
        <v>241709</v>
      </c>
      <c r="H82" s="843">
        <f t="shared" si="23"/>
        <v>0.47866201422664406</v>
      </c>
      <c r="I82" s="333">
        <v>241709</v>
      </c>
      <c r="J82" s="843">
        <f t="shared" si="24"/>
        <v>0.50771476980770724</v>
      </c>
      <c r="K82" s="333">
        <v>241709</v>
      </c>
      <c r="L82" s="843">
        <f t="shared" si="25"/>
        <v>0.57399805374385293</v>
      </c>
      <c r="M82" s="333">
        <v>241709</v>
      </c>
      <c r="N82" s="843">
        <f t="shared" si="26"/>
        <v>0.46529237470145618</v>
      </c>
      <c r="O82" s="333"/>
      <c r="P82" s="334"/>
      <c r="Q82" s="333"/>
      <c r="R82" s="334"/>
      <c r="S82" s="333"/>
      <c r="T82" s="334"/>
      <c r="U82" s="333"/>
      <c r="V82" s="334"/>
      <c r="W82" s="333"/>
      <c r="X82" s="334"/>
    </row>
    <row r="83" spans="2:24">
      <c r="B83" s="80" t="s">
        <v>585</v>
      </c>
      <c r="C83" s="333">
        <v>-1016</v>
      </c>
      <c r="D83" s="843">
        <f t="shared" si="21"/>
        <v>-5.054852110749024E-3</v>
      </c>
      <c r="E83" s="333">
        <v>8430</v>
      </c>
      <c r="F83" s="843">
        <f t="shared" si="22"/>
        <v>2.930186482212065E-2</v>
      </c>
      <c r="G83" s="333">
        <v>34911</v>
      </c>
      <c r="H83" s="843">
        <f t="shared" si="23"/>
        <v>6.9135073905673236E-2</v>
      </c>
      <c r="I83" s="333">
        <v>194964.168630145</v>
      </c>
      <c r="J83" s="843">
        <f t="shared" si="24"/>
        <v>0.4095262815898667</v>
      </c>
      <c r="K83" s="333">
        <v>503571.45736083703</v>
      </c>
      <c r="L83" s="843">
        <f t="shared" si="25"/>
        <v>1.1958554975035107</v>
      </c>
      <c r="M83" s="333">
        <v>949843.16487100197</v>
      </c>
      <c r="N83" s="843">
        <f t="shared" si="26"/>
        <v>1.8284581119311869</v>
      </c>
      <c r="O83" s="333"/>
      <c r="P83" s="334"/>
      <c r="Q83" s="333"/>
      <c r="R83" s="334"/>
      <c r="S83" s="333"/>
      <c r="T83" s="334"/>
      <c r="U83" s="333"/>
      <c r="V83" s="334"/>
      <c r="W83" s="333"/>
      <c r="X83" s="334"/>
    </row>
    <row r="84" spans="2:24">
      <c r="B84" s="304" t="s">
        <v>586</v>
      </c>
      <c r="C84" s="832">
        <f>SUM(C81:C83)</f>
        <v>115560</v>
      </c>
      <c r="D84" s="823">
        <f t="shared" si="21"/>
        <v>0.5749396751162964</v>
      </c>
      <c r="E84" s="832">
        <f>SUM(E81:E83)</f>
        <v>123990</v>
      </c>
      <c r="F84" s="823">
        <f t="shared" si="22"/>
        <v>0.43097725021289907</v>
      </c>
      <c r="G84" s="832">
        <f>SUM(G81:G83)</f>
        <v>287302</v>
      </c>
      <c r="H84" s="823">
        <f t="shared" si="23"/>
        <v>0.56895090381964797</v>
      </c>
      <c r="I84" s="832">
        <f>SUM(I81:I83)</f>
        <v>447355.16863014502</v>
      </c>
      <c r="J84" s="823">
        <f t="shared" si="24"/>
        <v>0.93967881404226639</v>
      </c>
      <c r="K84" s="832">
        <f>SUM(K81:K83)</f>
        <v>755962.45736083703</v>
      </c>
      <c r="L84" s="823">
        <f t="shared" si="25"/>
        <v>1.7952206133347988</v>
      </c>
      <c r="M84" s="832">
        <f>SUM(M81:M83)</f>
        <v>1202234.1648710021</v>
      </c>
      <c r="N84" s="823">
        <f t="shared" si="26"/>
        <v>2.314313449313226</v>
      </c>
      <c r="O84" s="335"/>
      <c r="P84" s="306"/>
      <c r="Q84" s="335"/>
      <c r="R84" s="306"/>
      <c r="S84" s="335"/>
      <c r="T84" s="306"/>
      <c r="U84" s="335"/>
      <c r="V84" s="306"/>
      <c r="W84" s="335"/>
      <c r="X84" s="306"/>
    </row>
    <row r="85" spans="2:24">
      <c r="B85" s="315" t="s">
        <v>587</v>
      </c>
      <c r="C85" s="833">
        <f>C80+C84</f>
        <v>200995</v>
      </c>
      <c r="D85" s="829">
        <f t="shared" si="21"/>
        <v>1</v>
      </c>
      <c r="E85" s="833">
        <f>E80+E84</f>
        <v>287695</v>
      </c>
      <c r="F85" s="829">
        <f t="shared" si="22"/>
        <v>1</v>
      </c>
      <c r="G85" s="833">
        <f>G80+G84</f>
        <v>504968</v>
      </c>
      <c r="H85" s="829">
        <f t="shared" si="23"/>
        <v>1</v>
      </c>
      <c r="I85" s="833">
        <f>I80+I84</f>
        <v>476072.42170942802</v>
      </c>
      <c r="J85" s="829">
        <f t="shared" si="24"/>
        <v>1</v>
      </c>
      <c r="K85" s="833">
        <f>K80+K84</f>
        <v>421097.24662561802</v>
      </c>
      <c r="L85" s="829">
        <f t="shared" si="25"/>
        <v>1</v>
      </c>
      <c r="M85" s="833">
        <f>M80+M84</f>
        <v>519477.67283976416</v>
      </c>
      <c r="N85" s="829">
        <f t="shared" si="26"/>
        <v>1</v>
      </c>
      <c r="O85" s="339"/>
      <c r="P85" s="317"/>
      <c r="Q85" s="339"/>
      <c r="R85" s="317"/>
      <c r="S85" s="339"/>
      <c r="T85" s="317"/>
      <c r="U85" s="339"/>
      <c r="V85" s="317"/>
      <c r="W85" s="339"/>
      <c r="X85" s="317"/>
    </row>
    <row r="86" spans="2:24">
      <c r="I86" s="340"/>
    </row>
    <row r="87" spans="2:24" hidden="1"/>
    <row r="88" spans="2:24" ht="26" hidden="1">
      <c r="B88" s="325" t="s">
        <v>512</v>
      </c>
      <c r="C88" s="327"/>
      <c r="D88" s="327"/>
      <c r="E88" s="327"/>
      <c r="F88" s="327"/>
      <c r="G88" s="327"/>
      <c r="H88" s="327"/>
      <c r="I88" s="341"/>
      <c r="J88" s="341"/>
      <c r="K88" s="323"/>
      <c r="L88" s="323"/>
      <c r="M88" s="341"/>
      <c r="N88" s="341"/>
      <c r="O88" s="341"/>
      <c r="P88" s="341"/>
      <c r="Q88" s="341"/>
      <c r="R88" s="341"/>
      <c r="S88" s="341"/>
      <c r="T88" s="341"/>
      <c r="U88" s="341"/>
      <c r="V88" s="341"/>
      <c r="W88" s="341"/>
    </row>
    <row r="89" spans="2:24" ht="14" hidden="1">
      <c r="B89" s="329" t="s">
        <v>513</v>
      </c>
      <c r="C89" s="870">
        <v>2019</v>
      </c>
      <c r="D89" s="870"/>
      <c r="E89" s="870">
        <v>2020</v>
      </c>
      <c r="F89" s="870"/>
      <c r="G89" s="870">
        <v>2021</v>
      </c>
      <c r="H89" s="870"/>
      <c r="I89" s="870" t="s">
        <v>514</v>
      </c>
      <c r="J89" s="870"/>
      <c r="K89" s="870" t="s">
        <v>515</v>
      </c>
      <c r="L89" s="870"/>
      <c r="M89" s="870" t="s">
        <v>516</v>
      </c>
      <c r="N89" s="870"/>
      <c r="O89" s="870"/>
      <c r="P89" s="870"/>
      <c r="Q89" s="870"/>
      <c r="R89" s="870"/>
      <c r="S89" s="870"/>
      <c r="T89" s="870"/>
      <c r="U89" s="870"/>
      <c r="V89" s="870"/>
      <c r="W89" s="870"/>
      <c r="X89" s="870"/>
    </row>
    <row r="90" spans="2:24" hidden="1">
      <c r="B90" s="297"/>
      <c r="C90" s="299" t="s">
        <v>517</v>
      </c>
      <c r="D90" s="299" t="s">
        <v>11</v>
      </c>
      <c r="E90" s="299" t="s">
        <v>517</v>
      </c>
      <c r="F90" s="299" t="s">
        <v>11</v>
      </c>
      <c r="G90" s="299" t="s">
        <v>517</v>
      </c>
      <c r="H90" s="299" t="s">
        <v>11</v>
      </c>
      <c r="I90" s="299" t="s">
        <v>517</v>
      </c>
      <c r="J90" s="299" t="s">
        <v>11</v>
      </c>
      <c r="K90" s="299" t="s">
        <v>517</v>
      </c>
      <c r="L90" s="299" t="s">
        <v>11</v>
      </c>
      <c r="M90" s="299" t="s">
        <v>517</v>
      </c>
      <c r="N90" s="299" t="s">
        <v>11</v>
      </c>
      <c r="O90" s="299"/>
      <c r="P90" s="299"/>
      <c r="Q90" s="299"/>
      <c r="R90" s="299"/>
      <c r="S90" s="299"/>
      <c r="T90" s="299"/>
      <c r="U90" s="299"/>
      <c r="V90" s="299"/>
      <c r="W90" s="299"/>
      <c r="X90" s="299"/>
    </row>
    <row r="91" spans="2:24" hidden="1">
      <c r="B91" s="80" t="s">
        <v>518</v>
      </c>
      <c r="C91" s="302">
        <v>10354</v>
      </c>
      <c r="D91" s="303">
        <v>2.28780771278888E-2</v>
      </c>
      <c r="E91" s="302">
        <v>24991</v>
      </c>
      <c r="F91" s="303">
        <v>5.4225703560657E-2</v>
      </c>
      <c r="G91" s="302">
        <v>40906</v>
      </c>
      <c r="H91" s="303">
        <v>4.3608227420328098E-2</v>
      </c>
      <c r="I91" s="302">
        <v>61156</v>
      </c>
      <c r="J91" s="303">
        <v>5.55763350912531E-2</v>
      </c>
      <c r="K91" s="302">
        <v>78406</v>
      </c>
      <c r="L91" s="303">
        <v>4.8575346168735302E-2</v>
      </c>
      <c r="M91" s="302">
        <v>83656</v>
      </c>
      <c r="N91" s="303">
        <v>3.7441973386249598E-2</v>
      </c>
      <c r="O91" s="302"/>
      <c r="P91" s="303"/>
      <c r="Q91" s="302"/>
      <c r="R91" s="303"/>
      <c r="S91" s="302"/>
      <c r="T91" s="303"/>
      <c r="U91" s="302"/>
      <c r="V91" s="303"/>
      <c r="W91" s="302"/>
      <c r="X91" s="303"/>
    </row>
    <row r="92" spans="2:24" hidden="1">
      <c r="B92" s="80" t="s">
        <v>519</v>
      </c>
      <c r="C92" s="302">
        <v>100844</v>
      </c>
      <c r="D92" s="303">
        <v>0.22282372125601799</v>
      </c>
      <c r="E92" s="302">
        <v>85545</v>
      </c>
      <c r="F92" s="303">
        <v>0.18561633432421301</v>
      </c>
      <c r="G92" s="302">
        <v>145348</v>
      </c>
      <c r="H92" s="303">
        <v>0.15494960737030899</v>
      </c>
      <c r="I92" s="302">
        <v>117348</v>
      </c>
      <c r="J92" s="303">
        <v>0.106641568616135</v>
      </c>
      <c r="K92" s="302">
        <v>94348</v>
      </c>
      <c r="L92" s="303">
        <v>5.8451990413078601E-2</v>
      </c>
      <c r="M92" s="302">
        <v>83000</v>
      </c>
      <c r="N92" s="303">
        <v>3.7148367015620201E-2</v>
      </c>
      <c r="O92" s="302"/>
      <c r="P92" s="303"/>
      <c r="Q92" s="302"/>
      <c r="R92" s="303"/>
      <c r="S92" s="302"/>
      <c r="T92" s="303"/>
      <c r="U92" s="302"/>
      <c r="V92" s="303"/>
      <c r="W92" s="302"/>
      <c r="X92" s="303"/>
    </row>
    <row r="93" spans="2:24" hidden="1">
      <c r="B93" s="80" t="s">
        <v>520</v>
      </c>
      <c r="C93" s="302">
        <v>500</v>
      </c>
      <c r="D93" s="303">
        <v>1.1047941437072001E-3</v>
      </c>
      <c r="E93" s="302">
        <v>500</v>
      </c>
      <c r="F93" s="303">
        <v>1.0849046368824201E-3</v>
      </c>
      <c r="G93" s="302">
        <v>49965</v>
      </c>
      <c r="H93" s="303">
        <v>5.32656598801323E-2</v>
      </c>
      <c r="I93" s="302">
        <v>49965</v>
      </c>
      <c r="J93" s="303">
        <v>4.5406363771902297E-2</v>
      </c>
      <c r="K93" s="302">
        <v>49965</v>
      </c>
      <c r="L93" s="303">
        <v>3.0955120415795501E-2</v>
      </c>
      <c r="M93" s="302">
        <v>49965</v>
      </c>
      <c r="N93" s="303">
        <v>2.23628693727164E-2</v>
      </c>
      <c r="O93" s="302"/>
      <c r="P93" s="303"/>
      <c r="Q93" s="302"/>
      <c r="R93" s="303"/>
      <c r="S93" s="302"/>
      <c r="T93" s="303"/>
      <c r="U93" s="302"/>
      <c r="V93" s="303"/>
      <c r="W93" s="302"/>
      <c r="X93" s="303"/>
    </row>
    <row r="94" spans="2:24" hidden="1">
      <c r="B94" s="80" t="s">
        <v>521</v>
      </c>
      <c r="C94" s="302">
        <v>1275</v>
      </c>
      <c r="D94" s="303">
        <v>2.8172250664533702E-3</v>
      </c>
      <c r="E94" s="302">
        <v>1275</v>
      </c>
      <c r="F94" s="303">
        <v>2.7665068240501699E-3</v>
      </c>
      <c r="G94" s="302">
        <v>1275</v>
      </c>
      <c r="H94" s="303">
        <v>1.3592257849928699E-3</v>
      </c>
      <c r="I94" s="302">
        <v>1275</v>
      </c>
      <c r="J94" s="303">
        <v>1.15867334752678E-3</v>
      </c>
      <c r="K94" s="302">
        <v>1275</v>
      </c>
      <c r="L94" s="303">
        <v>7.8990850655737501E-4</v>
      </c>
      <c r="M94" s="302">
        <v>0</v>
      </c>
      <c r="N94" s="303">
        <v>0</v>
      </c>
      <c r="O94" s="302"/>
      <c r="P94" s="303"/>
      <c r="Q94" s="302"/>
      <c r="R94" s="303"/>
      <c r="S94" s="302"/>
      <c r="T94" s="303"/>
      <c r="U94" s="302"/>
      <c r="V94" s="303"/>
      <c r="W94" s="302"/>
      <c r="X94" s="303"/>
    </row>
    <row r="95" spans="2:24" hidden="1">
      <c r="B95" s="304" t="s">
        <v>522</v>
      </c>
      <c r="C95" s="305">
        <v>112973</v>
      </c>
      <c r="D95" s="306">
        <v>0.24962381759406799</v>
      </c>
      <c r="E95" s="305">
        <v>112311</v>
      </c>
      <c r="F95" s="306">
        <v>0.243693449345802</v>
      </c>
      <c r="G95" s="305">
        <v>237494</v>
      </c>
      <c r="H95" s="306">
        <v>0.25318272045576201</v>
      </c>
      <c r="I95" s="335">
        <v>229744</v>
      </c>
      <c r="J95" s="306">
        <v>0.208782940826817</v>
      </c>
      <c r="K95" s="335">
        <v>223994</v>
      </c>
      <c r="L95" s="306">
        <v>0.13877236550416699</v>
      </c>
      <c r="M95" s="335">
        <v>216621</v>
      </c>
      <c r="N95" s="306">
        <v>9.6953209774586199E-2</v>
      </c>
      <c r="O95" s="335"/>
      <c r="P95" s="306"/>
      <c r="Q95" s="335"/>
      <c r="R95" s="306"/>
      <c r="S95" s="335"/>
      <c r="T95" s="306"/>
      <c r="U95" s="335"/>
      <c r="V95" s="306"/>
      <c r="W95" s="335"/>
      <c r="X95" s="306"/>
    </row>
    <row r="96" spans="2:24" hidden="1">
      <c r="B96" s="80" t="s">
        <v>588</v>
      </c>
      <c r="C96" s="302">
        <v>119514</v>
      </c>
      <c r="D96" s="303">
        <v>0.264076734582045</v>
      </c>
      <c r="E96" s="302">
        <v>133052</v>
      </c>
      <c r="F96" s="303">
        <v>0.28869746349295899</v>
      </c>
      <c r="G96" s="302">
        <v>293870</v>
      </c>
      <c r="H96" s="303">
        <v>0.31328288740067001</v>
      </c>
      <c r="I96" s="302">
        <v>293870</v>
      </c>
      <c r="J96" s="303">
        <v>0.26705830324524998</v>
      </c>
      <c r="K96" s="302">
        <v>293870</v>
      </c>
      <c r="L96" s="303">
        <v>0.182063068880012</v>
      </c>
      <c r="M96" s="302">
        <v>293870</v>
      </c>
      <c r="N96" s="303">
        <v>0.13152759776964201</v>
      </c>
      <c r="O96" s="302"/>
      <c r="P96" s="303"/>
      <c r="Q96" s="302"/>
      <c r="R96" s="303"/>
      <c r="S96" s="302"/>
      <c r="T96" s="303"/>
      <c r="U96" s="302"/>
      <c r="V96" s="303"/>
      <c r="W96" s="302"/>
      <c r="X96" s="303"/>
    </row>
    <row r="97" spans="2:24" hidden="1">
      <c r="B97" s="80" t="s">
        <v>529</v>
      </c>
      <c r="C97" s="302">
        <v>115668</v>
      </c>
      <c r="D97" s="303">
        <v>0.25557865802864999</v>
      </c>
      <c r="E97" s="302">
        <v>181654</v>
      </c>
      <c r="F97" s="303">
        <v>0.39415453381647703</v>
      </c>
      <c r="G97" s="302">
        <v>393155</v>
      </c>
      <c r="H97" s="303">
        <v>0.41912659882264403</v>
      </c>
      <c r="I97" s="302">
        <v>391500.288</v>
      </c>
      <c r="J97" s="303">
        <v>0.35578113667032002</v>
      </c>
      <c r="K97" s="302">
        <v>467517.35100000002</v>
      </c>
      <c r="L97" s="303">
        <v>0.289643868641623</v>
      </c>
      <c r="M97" s="302">
        <v>583382.49750000006</v>
      </c>
      <c r="N97" s="303">
        <v>0.26110490515203699</v>
      </c>
      <c r="O97" s="302"/>
      <c r="P97" s="303"/>
      <c r="Q97" s="302"/>
      <c r="R97" s="303"/>
      <c r="S97" s="302"/>
      <c r="T97" s="303"/>
      <c r="U97" s="302"/>
      <c r="V97" s="303"/>
      <c r="W97" s="302"/>
      <c r="X97" s="303"/>
    </row>
    <row r="98" spans="2:24" hidden="1">
      <c r="B98" s="320" t="s">
        <v>532</v>
      </c>
      <c r="C98" s="321">
        <v>104418</v>
      </c>
      <c r="D98" s="322">
        <v>0.230720789795237</v>
      </c>
      <c r="E98" s="321">
        <v>33853</v>
      </c>
      <c r="F98" s="322">
        <v>7.3454553344761003E-2</v>
      </c>
      <c r="G98" s="321">
        <v>13515</v>
      </c>
      <c r="H98" s="322">
        <v>1.44077933209244E-2</v>
      </c>
      <c r="I98" s="321">
        <v>185282.12892071699</v>
      </c>
      <c r="J98" s="322">
        <v>0.16837761925761199</v>
      </c>
      <c r="K98" s="321">
        <v>628729.63706465601</v>
      </c>
      <c r="L98" s="322">
        <v>0.389520696974198</v>
      </c>
      <c r="M98" s="321">
        <v>1140410.4473393599</v>
      </c>
      <c r="N98" s="322">
        <v>0.51041428730373395</v>
      </c>
      <c r="O98" s="321"/>
      <c r="P98" s="322"/>
      <c r="Q98" s="321"/>
      <c r="R98" s="322"/>
      <c r="S98" s="321"/>
      <c r="T98" s="322"/>
      <c r="U98" s="321"/>
      <c r="V98" s="322"/>
      <c r="W98" s="321"/>
      <c r="X98" s="322"/>
    </row>
    <row r="99" spans="2:24" hidden="1">
      <c r="B99" s="312" t="s">
        <v>533</v>
      </c>
      <c r="C99" s="313">
        <v>339600</v>
      </c>
      <c r="D99" s="314">
        <v>0.75037618240593196</v>
      </c>
      <c r="E99" s="313">
        <v>348559</v>
      </c>
      <c r="F99" s="314">
        <v>0.75630655065419705</v>
      </c>
      <c r="G99" s="313">
        <v>700540</v>
      </c>
      <c r="H99" s="314">
        <v>0.74681727954423804</v>
      </c>
      <c r="I99" s="335">
        <v>870652.41692071699</v>
      </c>
      <c r="J99" s="306">
        <v>0.79121705917318297</v>
      </c>
      <c r="K99" s="335">
        <v>1390116.98806466</v>
      </c>
      <c r="L99" s="306">
        <v>0.86122763449583295</v>
      </c>
      <c r="M99" s="335">
        <v>2017662.94483936</v>
      </c>
      <c r="N99" s="306">
        <v>0.90304679022541401</v>
      </c>
      <c r="O99" s="335"/>
      <c r="P99" s="306"/>
      <c r="Q99" s="335"/>
      <c r="R99" s="306"/>
      <c r="S99" s="335"/>
      <c r="T99" s="306"/>
      <c r="U99" s="335"/>
      <c r="V99" s="306"/>
      <c r="W99" s="335"/>
      <c r="X99" s="306"/>
    </row>
    <row r="100" spans="2:24" hidden="1">
      <c r="B100" s="315" t="s">
        <v>534</v>
      </c>
      <c r="C100" s="316">
        <v>452573</v>
      </c>
      <c r="D100" s="317">
        <v>1</v>
      </c>
      <c r="E100" s="316">
        <v>460870</v>
      </c>
      <c r="F100" s="317">
        <v>1</v>
      </c>
      <c r="G100" s="316">
        <v>938034</v>
      </c>
      <c r="H100" s="317">
        <v>1</v>
      </c>
      <c r="I100" s="316">
        <v>1100396.4169207199</v>
      </c>
      <c r="J100" s="317">
        <v>1</v>
      </c>
      <c r="K100" s="316">
        <v>1614110.98806466</v>
      </c>
      <c r="L100" s="317">
        <v>1</v>
      </c>
      <c r="M100" s="316">
        <v>2234283.9448393602</v>
      </c>
      <c r="N100" s="317">
        <v>1</v>
      </c>
      <c r="O100" s="316"/>
      <c r="P100" s="317"/>
      <c r="Q100" s="316"/>
      <c r="R100" s="317"/>
      <c r="S100" s="316"/>
      <c r="T100" s="317"/>
      <c r="U100" s="316"/>
      <c r="V100" s="317"/>
      <c r="W100" s="316"/>
      <c r="X100" s="317"/>
    </row>
    <row r="101" spans="2:24" hidden="1">
      <c r="B101" s="80" t="s">
        <v>535</v>
      </c>
      <c r="C101" s="302">
        <v>115560</v>
      </c>
      <c r="D101" s="303">
        <v>0.25534002249360899</v>
      </c>
      <c r="E101" s="302">
        <v>123990</v>
      </c>
      <c r="F101" s="303">
        <v>0.26903465185410202</v>
      </c>
      <c r="G101" s="302">
        <v>287302</v>
      </c>
      <c r="H101" s="303">
        <v>0.30628100900393801</v>
      </c>
      <c r="I101" s="302">
        <v>447355.16863014502</v>
      </c>
      <c r="J101" s="303">
        <v>0.406540008447135</v>
      </c>
      <c r="K101" s="302">
        <v>755962.45736083703</v>
      </c>
      <c r="L101" s="303">
        <v>0.468346020162621</v>
      </c>
      <c r="M101" s="302">
        <v>1202234.164871</v>
      </c>
      <c r="N101" s="303">
        <v>0.53808477102826002</v>
      </c>
      <c r="O101" s="302"/>
      <c r="P101" s="303"/>
      <c r="Q101" s="302"/>
      <c r="R101" s="303"/>
      <c r="S101" s="302"/>
      <c r="T101" s="303"/>
      <c r="U101" s="302"/>
      <c r="V101" s="303"/>
      <c r="W101" s="302"/>
      <c r="X101" s="303"/>
    </row>
    <row r="102" spans="2:24" hidden="1">
      <c r="B102" s="80" t="s">
        <v>536</v>
      </c>
      <c r="C102" s="302">
        <v>0</v>
      </c>
      <c r="D102" s="303">
        <v>0</v>
      </c>
      <c r="E102" s="302">
        <v>0</v>
      </c>
      <c r="F102" s="303">
        <v>0</v>
      </c>
      <c r="G102" s="302">
        <v>0</v>
      </c>
      <c r="H102" s="303">
        <v>0</v>
      </c>
      <c r="I102" s="302">
        <v>0</v>
      </c>
      <c r="J102" s="303">
        <v>0</v>
      </c>
      <c r="K102" s="302">
        <v>0</v>
      </c>
      <c r="L102" s="303">
        <v>0</v>
      </c>
      <c r="M102" s="302">
        <v>0</v>
      </c>
      <c r="N102" s="303">
        <v>0</v>
      </c>
      <c r="O102" s="302"/>
      <c r="P102" s="303"/>
      <c r="Q102" s="302"/>
      <c r="R102" s="303"/>
      <c r="S102" s="302"/>
      <c r="T102" s="303"/>
      <c r="U102" s="302"/>
      <c r="V102" s="303"/>
      <c r="W102" s="302"/>
      <c r="X102" s="303"/>
    </row>
    <row r="103" spans="2:24" hidden="1">
      <c r="B103" s="80" t="s">
        <v>537</v>
      </c>
      <c r="C103" s="302">
        <v>1460</v>
      </c>
      <c r="D103" s="303">
        <v>3.2259988996250302E-3</v>
      </c>
      <c r="E103" s="302">
        <v>3243</v>
      </c>
      <c r="F103" s="303">
        <v>7.0366914748193603E-3</v>
      </c>
      <c r="G103" s="302">
        <v>4048</v>
      </c>
      <c r="H103" s="303">
        <v>4.3154086099224604E-3</v>
      </c>
      <c r="I103" s="302">
        <v>7448</v>
      </c>
      <c r="J103" s="303">
        <v>6.7684698763760404E-3</v>
      </c>
      <c r="K103" s="302">
        <v>16656</v>
      </c>
      <c r="L103" s="303">
        <v>1.0318993008015399E-2</v>
      </c>
      <c r="M103" s="302">
        <v>27308</v>
      </c>
      <c r="N103" s="303">
        <v>1.2222260318826001E-2</v>
      </c>
      <c r="O103" s="302"/>
      <c r="P103" s="303"/>
      <c r="Q103" s="302"/>
      <c r="R103" s="303"/>
      <c r="S103" s="302"/>
      <c r="T103" s="303"/>
      <c r="U103" s="302"/>
      <c r="V103" s="303"/>
      <c r="W103" s="302"/>
      <c r="X103" s="303"/>
    </row>
    <row r="104" spans="2:24" hidden="1">
      <c r="B104" s="319" t="s">
        <v>547</v>
      </c>
      <c r="C104" s="342">
        <v>182336</v>
      </c>
      <c r="D104" s="343">
        <v>0.40288748997399298</v>
      </c>
      <c r="E104" s="342">
        <v>198771</v>
      </c>
      <c r="F104" s="343">
        <v>0.43129515915550998</v>
      </c>
      <c r="G104" s="342">
        <v>199576</v>
      </c>
      <c r="H104" s="343">
        <v>0.21275987863979301</v>
      </c>
      <c r="I104" s="335">
        <v>118841</v>
      </c>
      <c r="J104" s="306">
        <v>0.107998352387004</v>
      </c>
      <c r="K104" s="335">
        <v>85949</v>
      </c>
      <c r="L104" s="306">
        <v>5.3248506847137098E-2</v>
      </c>
      <c r="M104" s="335">
        <v>96601</v>
      </c>
      <c r="N104" s="306">
        <v>4.3235775928625597E-2</v>
      </c>
      <c r="O104" s="335"/>
      <c r="P104" s="306"/>
      <c r="Q104" s="335"/>
      <c r="R104" s="306"/>
      <c r="S104" s="335"/>
      <c r="T104" s="306"/>
      <c r="U104" s="335"/>
      <c r="V104" s="306"/>
      <c r="W104" s="335"/>
      <c r="X104" s="306"/>
    </row>
    <row r="105" spans="2:24" hidden="1">
      <c r="B105" s="304" t="s">
        <v>548</v>
      </c>
      <c r="C105" s="305">
        <v>297896</v>
      </c>
      <c r="D105" s="306">
        <v>0.65822751246760203</v>
      </c>
      <c r="E105" s="305">
        <v>322761</v>
      </c>
      <c r="F105" s="306">
        <v>0.700329811009612</v>
      </c>
      <c r="G105" s="305">
        <v>486878</v>
      </c>
      <c r="H105" s="306">
        <v>0.51904088764373102</v>
      </c>
      <c r="I105" s="335">
        <v>566196.16863014502</v>
      </c>
      <c r="J105" s="306">
        <v>0.51453836083413895</v>
      </c>
      <c r="K105" s="335">
        <v>841911.45736083703</v>
      </c>
      <c r="L105" s="306">
        <v>0.52159452700975795</v>
      </c>
      <c r="M105" s="335">
        <v>1298835.164871</v>
      </c>
      <c r="N105" s="306">
        <v>0.58132054695688495</v>
      </c>
      <c r="O105" s="335"/>
      <c r="P105" s="306"/>
      <c r="Q105" s="335"/>
      <c r="R105" s="306"/>
      <c r="S105" s="335"/>
      <c r="T105" s="306"/>
      <c r="U105" s="335"/>
      <c r="V105" s="306"/>
      <c r="W105" s="335"/>
      <c r="X105" s="306"/>
    </row>
    <row r="106" spans="2:24" hidden="1">
      <c r="B106" s="312" t="s">
        <v>556</v>
      </c>
      <c r="C106" s="313">
        <v>154677</v>
      </c>
      <c r="D106" s="314">
        <v>0.34177248753239797</v>
      </c>
      <c r="E106" s="313">
        <v>138109</v>
      </c>
      <c r="F106" s="314">
        <v>0.299670188990388</v>
      </c>
      <c r="G106" s="313">
        <v>451156</v>
      </c>
      <c r="H106" s="314">
        <v>0.48095911235626898</v>
      </c>
      <c r="I106" s="313">
        <v>534200.24829057197</v>
      </c>
      <c r="J106" s="314">
        <v>0.48546163916586199</v>
      </c>
      <c r="K106" s="313">
        <v>772199.53070381796</v>
      </c>
      <c r="L106" s="314">
        <v>0.478405472990242</v>
      </c>
      <c r="M106" s="313">
        <v>935448.77996835404</v>
      </c>
      <c r="N106" s="314">
        <v>0.41867945304311499</v>
      </c>
      <c r="O106" s="313"/>
      <c r="P106" s="314"/>
      <c r="Q106" s="313"/>
      <c r="R106" s="314"/>
      <c r="S106" s="313"/>
      <c r="T106" s="314"/>
      <c r="U106" s="313"/>
      <c r="V106" s="314"/>
      <c r="W106" s="313"/>
      <c r="X106" s="314"/>
    </row>
    <row r="107" spans="2:24" hidden="1">
      <c r="B107" s="315" t="s">
        <v>557</v>
      </c>
      <c r="C107" s="316">
        <v>452573</v>
      </c>
      <c r="D107" s="317">
        <v>1</v>
      </c>
      <c r="E107" s="316">
        <v>460870</v>
      </c>
      <c r="F107" s="317">
        <v>1</v>
      </c>
      <c r="G107" s="316">
        <v>938034</v>
      </c>
      <c r="H107" s="317">
        <v>1</v>
      </c>
      <c r="I107" s="316">
        <v>1100396.4169207199</v>
      </c>
      <c r="J107" s="317">
        <v>1</v>
      </c>
      <c r="K107" s="316">
        <v>1614110.98806466</v>
      </c>
      <c r="L107" s="317">
        <v>1</v>
      </c>
      <c r="M107" s="316">
        <v>2234283.9448393602</v>
      </c>
      <c r="N107" s="317">
        <v>1</v>
      </c>
      <c r="O107" s="316"/>
      <c r="P107" s="317"/>
      <c r="Q107" s="316"/>
      <c r="R107" s="317"/>
      <c r="S107" s="316"/>
      <c r="T107" s="317"/>
      <c r="U107" s="316"/>
      <c r="V107" s="317"/>
      <c r="W107" s="316"/>
      <c r="X107" s="317"/>
    </row>
    <row r="108" spans="2:24" hidden="1">
      <c r="B108" s="323"/>
      <c r="C108" s="323"/>
      <c r="D108" s="344"/>
      <c r="E108" s="323"/>
      <c r="F108" s="344"/>
      <c r="G108" s="323"/>
      <c r="H108" s="344"/>
      <c r="I108" s="323"/>
      <c r="J108" s="344"/>
      <c r="K108" s="323"/>
      <c r="L108" s="344"/>
      <c r="M108" s="323"/>
      <c r="N108" s="344"/>
      <c r="O108" s="323"/>
      <c r="P108" s="344"/>
      <c r="Q108" s="323"/>
      <c r="R108" s="344"/>
      <c r="S108" s="323"/>
      <c r="T108" s="344"/>
      <c r="U108" s="323"/>
      <c r="V108" s="344"/>
      <c r="W108" s="323"/>
      <c r="X108" s="344"/>
    </row>
    <row r="109" spans="2:24" hidden="1">
      <c r="B109" s="301"/>
      <c r="C109" s="307"/>
      <c r="D109" s="308"/>
      <c r="E109" s="307"/>
      <c r="F109" s="308"/>
      <c r="G109" s="307"/>
      <c r="H109" s="308"/>
      <c r="I109" s="307"/>
      <c r="J109" s="308"/>
      <c r="K109" s="307"/>
      <c r="L109" s="308"/>
      <c r="M109" s="307"/>
      <c r="N109" s="308"/>
      <c r="O109" s="307"/>
      <c r="P109" s="308"/>
      <c r="Q109" s="307"/>
      <c r="R109" s="308"/>
      <c r="S109" s="307"/>
      <c r="T109" s="308"/>
      <c r="U109" s="307"/>
      <c r="V109" s="308"/>
      <c r="W109" s="307"/>
      <c r="X109" s="308"/>
    </row>
    <row r="110" spans="2:24" hidden="1">
      <c r="B110" s="301"/>
      <c r="C110" s="307"/>
      <c r="D110" s="308"/>
      <c r="E110" s="307"/>
      <c r="F110" s="308"/>
      <c r="G110" s="307"/>
      <c r="H110" s="308"/>
      <c r="I110" s="307"/>
      <c r="J110" s="308"/>
      <c r="K110" s="307"/>
      <c r="L110" s="308"/>
      <c r="M110" s="307"/>
      <c r="N110" s="308"/>
      <c r="O110" s="307"/>
      <c r="P110" s="308"/>
      <c r="Q110" s="307"/>
      <c r="R110" s="308"/>
      <c r="S110" s="307"/>
      <c r="T110" s="308"/>
      <c r="U110" s="307"/>
      <c r="V110" s="308"/>
      <c r="W110" s="307"/>
      <c r="X110" s="308"/>
    </row>
    <row r="111" spans="2:24" hidden="1">
      <c r="B111" s="301"/>
      <c r="C111" s="307"/>
      <c r="D111" s="308"/>
      <c r="E111" s="307"/>
      <c r="F111" s="308"/>
      <c r="G111" s="307"/>
      <c r="H111" s="308"/>
      <c r="I111" s="307"/>
      <c r="J111" s="308"/>
      <c r="K111" s="307"/>
      <c r="L111" s="308"/>
      <c r="M111" s="307"/>
      <c r="N111" s="308"/>
      <c r="O111" s="307"/>
      <c r="P111" s="308"/>
      <c r="Q111" s="307"/>
      <c r="R111" s="308"/>
      <c r="S111" s="307"/>
      <c r="T111" s="308"/>
      <c r="U111" s="307"/>
      <c r="V111" s="308"/>
      <c r="W111" s="307"/>
      <c r="X111" s="308"/>
    </row>
    <row r="112" spans="2:24" ht="16" hidden="1">
      <c r="B112" s="345" t="s">
        <v>589</v>
      </c>
      <c r="C112" s="307"/>
      <c r="D112" s="308"/>
      <c r="E112" s="307"/>
      <c r="F112" s="308"/>
      <c r="G112" s="307"/>
      <c r="H112" s="308"/>
      <c r="I112" s="307"/>
      <c r="J112" s="308"/>
      <c r="K112" s="307"/>
      <c r="L112" s="308"/>
      <c r="M112" s="307"/>
      <c r="N112" s="308"/>
      <c r="O112" s="307"/>
      <c r="P112" s="308"/>
      <c r="Q112" s="307"/>
      <c r="R112" s="308"/>
      <c r="S112" s="307"/>
      <c r="T112" s="308"/>
      <c r="U112" s="307"/>
      <c r="V112" s="308"/>
      <c r="W112" s="307"/>
      <c r="X112" s="308"/>
    </row>
    <row r="113" spans="2:24" hidden="1">
      <c r="S113" s="307"/>
      <c r="T113" s="308"/>
      <c r="U113" s="307"/>
      <c r="V113" s="308"/>
      <c r="W113" s="307"/>
      <c r="X113" s="308"/>
    </row>
    <row r="114" spans="2:24" ht="16" hidden="1">
      <c r="B114" s="346" t="s">
        <v>513</v>
      </c>
      <c r="C114" s="871">
        <v>2019</v>
      </c>
      <c r="D114" s="871"/>
      <c r="E114" s="871">
        <v>2020</v>
      </c>
      <c r="F114" s="871"/>
      <c r="G114" s="871">
        <v>2021</v>
      </c>
      <c r="H114" s="871"/>
      <c r="I114" s="871" t="s">
        <v>514</v>
      </c>
      <c r="J114" s="871"/>
      <c r="K114" s="871" t="s">
        <v>515</v>
      </c>
      <c r="L114" s="871"/>
      <c r="M114" s="871" t="s">
        <v>516</v>
      </c>
      <c r="N114" s="871"/>
      <c r="O114" s="871"/>
      <c r="P114" s="871"/>
      <c r="Q114" s="871"/>
      <c r="R114" s="871"/>
      <c r="S114" s="871"/>
      <c r="T114" s="871"/>
      <c r="U114" s="871"/>
      <c r="V114" s="871"/>
      <c r="W114" s="872"/>
      <c r="X114" s="872"/>
    </row>
    <row r="115" spans="2:24" hidden="1">
      <c r="B115" s="301"/>
      <c r="C115" s="347" t="s">
        <v>517</v>
      </c>
      <c r="D115" s="348" t="s">
        <v>11</v>
      </c>
      <c r="E115" s="347" t="s">
        <v>517</v>
      </c>
      <c r="F115" s="348" t="s">
        <v>11</v>
      </c>
      <c r="G115" s="347" t="s">
        <v>517</v>
      </c>
      <c r="H115" s="348" t="s">
        <v>11</v>
      </c>
      <c r="I115" s="347" t="s">
        <v>517</v>
      </c>
      <c r="J115" s="348" t="s">
        <v>11</v>
      </c>
      <c r="K115" s="347" t="s">
        <v>517</v>
      </c>
      <c r="L115" s="348" t="s">
        <v>11</v>
      </c>
      <c r="M115" s="347" t="s">
        <v>517</v>
      </c>
      <c r="N115" s="348" t="s">
        <v>11</v>
      </c>
      <c r="O115" s="347"/>
      <c r="P115" s="348"/>
      <c r="Q115" s="347"/>
      <c r="R115" s="348"/>
      <c r="S115" s="347"/>
      <c r="T115" s="348"/>
      <c r="U115" s="347"/>
      <c r="V115" s="348"/>
      <c r="W115" s="347"/>
      <c r="X115" s="348"/>
    </row>
    <row r="116" spans="2:24" hidden="1">
      <c r="B116" s="301" t="s">
        <v>528</v>
      </c>
      <c r="C116" s="307">
        <v>42190</v>
      </c>
      <c r="D116" s="308">
        <v>9.3200000000000005E-2</v>
      </c>
      <c r="E116" s="307">
        <v>52881</v>
      </c>
      <c r="F116" s="308">
        <v>0.1147</v>
      </c>
      <c r="G116" s="307">
        <v>85474</v>
      </c>
      <c r="H116" s="308">
        <v>9.11E-2</v>
      </c>
      <c r="I116" s="307">
        <v>0</v>
      </c>
      <c r="J116" s="308">
        <v>0</v>
      </c>
      <c r="K116" s="307">
        <v>0</v>
      </c>
      <c r="L116" s="308">
        <v>0</v>
      </c>
      <c r="M116" s="307">
        <v>0</v>
      </c>
      <c r="N116" s="308">
        <v>0</v>
      </c>
      <c r="O116" s="307"/>
      <c r="P116" s="308"/>
      <c r="Q116" s="307"/>
      <c r="R116" s="308"/>
      <c r="S116" s="307"/>
      <c r="T116" s="308"/>
      <c r="U116" s="307"/>
      <c r="V116" s="308"/>
      <c r="W116" s="307"/>
      <c r="X116" s="308"/>
    </row>
    <row r="117" spans="2:24" ht="14" hidden="1">
      <c r="B117" s="9" t="s">
        <v>590</v>
      </c>
      <c r="C117" s="302">
        <v>0</v>
      </c>
      <c r="D117" s="303">
        <v>0</v>
      </c>
      <c r="E117" s="302">
        <v>0</v>
      </c>
      <c r="F117" s="303">
        <v>0</v>
      </c>
      <c r="G117" s="302">
        <v>0</v>
      </c>
      <c r="H117" s="303">
        <v>0</v>
      </c>
      <c r="I117" s="302">
        <v>0</v>
      </c>
      <c r="J117" s="303">
        <v>0</v>
      </c>
      <c r="K117" s="302">
        <v>0</v>
      </c>
      <c r="L117" s="303">
        <v>0</v>
      </c>
      <c r="M117" s="302">
        <v>0</v>
      </c>
      <c r="N117" s="303">
        <v>0</v>
      </c>
      <c r="O117" s="302"/>
      <c r="P117" s="303"/>
      <c r="Q117" s="302"/>
      <c r="R117" s="303"/>
      <c r="S117" s="302"/>
      <c r="T117" s="303"/>
      <c r="U117" s="302"/>
      <c r="V117" s="303"/>
      <c r="W117" s="302"/>
      <c r="X117" s="303"/>
    </row>
    <row r="118" spans="2:24" ht="14" hidden="1">
      <c r="B118" s="268" t="s">
        <v>591</v>
      </c>
      <c r="C118" s="302">
        <v>41880</v>
      </c>
      <c r="D118" s="303">
        <v>9.2499999999999999E-2</v>
      </c>
      <c r="E118" s="302">
        <v>48433</v>
      </c>
      <c r="F118" s="303">
        <v>0.1051</v>
      </c>
      <c r="G118" s="302">
        <v>75785</v>
      </c>
      <c r="H118" s="303">
        <v>8.0799999999999997E-2</v>
      </c>
      <c r="I118" s="302">
        <v>0</v>
      </c>
      <c r="J118" s="303">
        <v>0</v>
      </c>
      <c r="K118" s="302">
        <v>0</v>
      </c>
      <c r="L118" s="303">
        <v>0</v>
      </c>
      <c r="M118" s="302">
        <v>0</v>
      </c>
      <c r="N118" s="303">
        <v>0</v>
      </c>
      <c r="O118" s="302"/>
      <c r="P118" s="303"/>
      <c r="Q118" s="302"/>
      <c r="R118" s="303"/>
      <c r="S118" s="302"/>
      <c r="T118" s="303"/>
      <c r="U118" s="302"/>
      <c r="V118" s="303"/>
      <c r="W118" s="302"/>
      <c r="X118" s="303"/>
    </row>
    <row r="119" spans="2:24" ht="14" hidden="1">
      <c r="B119" s="349" t="s">
        <v>28</v>
      </c>
      <c r="C119" s="350" t="s">
        <v>592</v>
      </c>
      <c r="D119" s="303" t="s">
        <v>592</v>
      </c>
      <c r="E119" s="350" t="s">
        <v>592</v>
      </c>
      <c r="F119" s="303" t="s">
        <v>592</v>
      </c>
      <c r="G119" s="350">
        <v>4967</v>
      </c>
      <c r="H119" s="303">
        <v>5.3E-3</v>
      </c>
      <c r="I119" s="350">
        <v>0</v>
      </c>
      <c r="J119" s="303">
        <v>0</v>
      </c>
      <c r="K119" s="350">
        <v>0</v>
      </c>
      <c r="L119" s="303">
        <v>0</v>
      </c>
      <c r="M119" s="350">
        <v>0</v>
      </c>
      <c r="N119" s="303">
        <v>0</v>
      </c>
      <c r="O119" s="350"/>
      <c r="P119" s="303"/>
      <c r="Q119" s="350"/>
      <c r="R119" s="303"/>
      <c r="S119" s="350"/>
      <c r="T119" s="303"/>
      <c r="U119" s="350"/>
      <c r="V119" s="303"/>
      <c r="W119" s="350"/>
      <c r="X119" s="303"/>
    </row>
    <row r="120" spans="2:24" ht="14" hidden="1">
      <c r="B120" s="349" t="s">
        <v>30</v>
      </c>
      <c r="C120" s="350" t="s">
        <v>592</v>
      </c>
      <c r="D120" s="303" t="s">
        <v>592</v>
      </c>
      <c r="E120" s="350" t="s">
        <v>592</v>
      </c>
      <c r="F120" s="303" t="s">
        <v>592</v>
      </c>
      <c r="G120" s="350">
        <v>2711</v>
      </c>
      <c r="H120" s="303">
        <v>2.8999999999999998E-3</v>
      </c>
      <c r="I120" s="350">
        <v>0</v>
      </c>
      <c r="J120" s="303">
        <v>0</v>
      </c>
      <c r="K120" s="350">
        <v>0</v>
      </c>
      <c r="L120" s="303">
        <v>0</v>
      </c>
      <c r="M120" s="350">
        <v>0</v>
      </c>
      <c r="N120" s="303">
        <v>0</v>
      </c>
      <c r="O120" s="350"/>
      <c r="P120" s="303"/>
      <c r="Q120" s="350"/>
      <c r="R120" s="303"/>
      <c r="S120" s="350"/>
      <c r="T120" s="303"/>
      <c r="U120" s="350"/>
      <c r="V120" s="303"/>
      <c r="W120" s="350"/>
      <c r="X120" s="303"/>
    </row>
    <row r="121" spans="2:24" ht="14" hidden="1">
      <c r="B121" s="349" t="s">
        <v>32</v>
      </c>
      <c r="C121" s="350" t="s">
        <v>592</v>
      </c>
      <c r="D121" s="303" t="s">
        <v>592</v>
      </c>
      <c r="E121" s="350" t="s">
        <v>592</v>
      </c>
      <c r="F121" s="303" t="s">
        <v>592</v>
      </c>
      <c r="G121" s="350">
        <v>37918</v>
      </c>
      <c r="H121" s="303">
        <v>4.0399999999999998E-2</v>
      </c>
      <c r="I121" s="350">
        <v>0</v>
      </c>
      <c r="J121" s="303">
        <v>0</v>
      </c>
      <c r="K121" s="350">
        <v>0</v>
      </c>
      <c r="L121" s="303">
        <v>0</v>
      </c>
      <c r="M121" s="350">
        <v>0</v>
      </c>
      <c r="N121" s="303">
        <v>0</v>
      </c>
      <c r="O121" s="350"/>
      <c r="P121" s="303"/>
      <c r="Q121" s="350"/>
      <c r="R121" s="303"/>
      <c r="S121" s="350"/>
      <c r="T121" s="303"/>
      <c r="U121" s="350"/>
      <c r="V121" s="303"/>
      <c r="W121" s="350"/>
      <c r="X121" s="303"/>
    </row>
    <row r="122" spans="2:24" ht="14" hidden="1">
      <c r="B122" s="349" t="s">
        <v>34</v>
      </c>
      <c r="C122" s="350" t="s">
        <v>592</v>
      </c>
      <c r="D122" s="303" t="s">
        <v>592</v>
      </c>
      <c r="E122" s="350" t="s">
        <v>592</v>
      </c>
      <c r="F122" s="303" t="s">
        <v>592</v>
      </c>
      <c r="G122" s="350">
        <v>30189</v>
      </c>
      <c r="H122" s="303">
        <v>3.2199999999999999E-2</v>
      </c>
      <c r="I122" s="350">
        <v>0</v>
      </c>
      <c r="J122" s="303">
        <v>0</v>
      </c>
      <c r="K122" s="350">
        <v>0</v>
      </c>
      <c r="L122" s="303">
        <v>0</v>
      </c>
      <c r="M122" s="350">
        <v>0</v>
      </c>
      <c r="N122" s="303">
        <v>0</v>
      </c>
      <c r="O122" s="350"/>
      <c r="P122" s="303"/>
      <c r="Q122" s="350"/>
      <c r="R122" s="303"/>
      <c r="S122" s="350"/>
      <c r="T122" s="303"/>
      <c r="U122" s="350"/>
      <c r="V122" s="303"/>
      <c r="W122" s="350"/>
      <c r="X122" s="303"/>
    </row>
    <row r="123" spans="2:24" ht="14" hidden="1">
      <c r="B123" s="9" t="s">
        <v>593</v>
      </c>
      <c r="C123" s="302">
        <v>0</v>
      </c>
      <c r="D123" s="303">
        <v>0</v>
      </c>
      <c r="E123" s="302">
        <v>0</v>
      </c>
      <c r="F123" s="303">
        <v>0</v>
      </c>
      <c r="G123" s="302">
        <v>0</v>
      </c>
      <c r="H123" s="303">
        <v>0</v>
      </c>
      <c r="I123" s="302">
        <v>0</v>
      </c>
      <c r="J123" s="303">
        <v>0</v>
      </c>
      <c r="K123" s="302">
        <v>0</v>
      </c>
      <c r="L123" s="303">
        <v>0</v>
      </c>
      <c r="M123" s="302">
        <v>0</v>
      </c>
      <c r="N123" s="303">
        <v>0</v>
      </c>
      <c r="O123" s="302"/>
      <c r="P123" s="303"/>
      <c r="Q123" s="302"/>
      <c r="R123" s="303"/>
      <c r="S123" s="302"/>
      <c r="T123" s="303"/>
      <c r="U123" s="302"/>
      <c r="V123" s="303"/>
      <c r="W123" s="302"/>
      <c r="X123" s="303"/>
    </row>
    <row r="124" spans="2:24" ht="14" hidden="1">
      <c r="B124" s="351" t="s">
        <v>28</v>
      </c>
      <c r="C124" s="350" t="s">
        <v>592</v>
      </c>
      <c r="D124" s="303" t="s">
        <v>592</v>
      </c>
      <c r="E124" s="350" t="s">
        <v>592</v>
      </c>
      <c r="F124" s="303" t="s">
        <v>592</v>
      </c>
      <c r="G124" s="350" t="s">
        <v>592</v>
      </c>
      <c r="H124" s="303" t="s">
        <v>592</v>
      </c>
      <c r="I124" s="350">
        <v>0</v>
      </c>
      <c r="J124" s="303">
        <v>0</v>
      </c>
      <c r="K124" s="350">
        <v>0</v>
      </c>
      <c r="L124" s="303">
        <v>0</v>
      </c>
      <c r="M124" s="350">
        <v>0</v>
      </c>
      <c r="N124" s="303">
        <v>0</v>
      </c>
      <c r="O124" s="350"/>
      <c r="P124" s="303"/>
      <c r="Q124" s="350"/>
      <c r="R124" s="303"/>
      <c r="S124" s="350"/>
      <c r="T124" s="303"/>
      <c r="U124" s="350"/>
      <c r="V124" s="303"/>
      <c r="W124" s="350"/>
      <c r="X124" s="303"/>
    </row>
    <row r="125" spans="2:24" ht="14" hidden="1">
      <c r="B125" s="351" t="s">
        <v>30</v>
      </c>
      <c r="C125" s="350" t="s">
        <v>592</v>
      </c>
      <c r="D125" s="303" t="s">
        <v>592</v>
      </c>
      <c r="E125" s="350" t="s">
        <v>592</v>
      </c>
      <c r="F125" s="303" t="s">
        <v>592</v>
      </c>
      <c r="G125" s="350" t="s">
        <v>592</v>
      </c>
      <c r="H125" s="303" t="s">
        <v>592</v>
      </c>
      <c r="I125" s="350">
        <v>0</v>
      </c>
      <c r="J125" s="303">
        <v>0</v>
      </c>
      <c r="K125" s="350">
        <v>0</v>
      </c>
      <c r="L125" s="303">
        <v>0</v>
      </c>
      <c r="M125" s="350">
        <v>0</v>
      </c>
      <c r="N125" s="303">
        <v>0</v>
      </c>
      <c r="O125" s="350"/>
      <c r="P125" s="303"/>
      <c r="Q125" s="350"/>
      <c r="R125" s="303"/>
      <c r="S125" s="350"/>
      <c r="T125" s="303"/>
      <c r="U125" s="350"/>
      <c r="V125" s="303"/>
      <c r="W125" s="350"/>
      <c r="X125" s="303"/>
    </row>
    <row r="126" spans="2:24" ht="14" hidden="1">
      <c r="B126" s="9" t="s">
        <v>594</v>
      </c>
      <c r="C126" s="302">
        <v>310</v>
      </c>
      <c r="D126" s="303">
        <v>6.9999999999999999E-4</v>
      </c>
      <c r="E126" s="302">
        <v>4448</v>
      </c>
      <c r="F126" s="303">
        <v>9.7000000000000003E-3</v>
      </c>
      <c r="G126" s="302">
        <v>9689</v>
      </c>
      <c r="H126" s="303">
        <v>1.03E-2</v>
      </c>
      <c r="I126" s="302">
        <v>0</v>
      </c>
      <c r="J126" s="303">
        <v>0</v>
      </c>
      <c r="K126" s="302">
        <v>0</v>
      </c>
      <c r="L126" s="303">
        <v>0</v>
      </c>
      <c r="M126" s="302">
        <v>0</v>
      </c>
      <c r="N126" s="303">
        <v>0</v>
      </c>
      <c r="O126" s="302"/>
      <c r="P126" s="303"/>
      <c r="Q126" s="302"/>
      <c r="R126" s="303"/>
      <c r="S126" s="302"/>
      <c r="T126" s="303"/>
      <c r="U126" s="302"/>
      <c r="V126" s="303"/>
      <c r="W126" s="302"/>
      <c r="X126" s="303"/>
    </row>
    <row r="127" spans="2:24" ht="14" hidden="1">
      <c r="B127" s="9"/>
      <c r="C127" s="302"/>
      <c r="D127" s="303"/>
      <c r="E127" s="302"/>
      <c r="F127" s="303"/>
      <c r="G127" s="302"/>
      <c r="H127" s="303"/>
      <c r="I127" s="302"/>
      <c r="J127" s="303"/>
      <c r="K127" s="302"/>
      <c r="L127" s="303"/>
      <c r="M127" s="302"/>
      <c r="N127" s="303"/>
      <c r="O127" s="302"/>
      <c r="P127" s="303"/>
      <c r="Q127" s="302"/>
      <c r="R127" s="303"/>
      <c r="S127" s="302"/>
      <c r="T127" s="303"/>
      <c r="U127" s="302"/>
      <c r="V127" s="303"/>
      <c r="W127" s="302"/>
      <c r="X127" s="303"/>
    </row>
    <row r="128" spans="2:24" hidden="1">
      <c r="B128" s="301" t="s">
        <v>546</v>
      </c>
      <c r="C128" s="307">
        <v>0</v>
      </c>
      <c r="D128" s="308">
        <v>0</v>
      </c>
      <c r="E128" s="307">
        <v>0</v>
      </c>
      <c r="F128" s="308">
        <v>0</v>
      </c>
      <c r="G128" s="307">
        <v>0</v>
      </c>
      <c r="H128" s="308">
        <v>0</v>
      </c>
      <c r="I128" s="307">
        <v>0</v>
      </c>
      <c r="J128" s="308">
        <v>0</v>
      </c>
      <c r="K128" s="307">
        <v>0</v>
      </c>
      <c r="L128" s="308">
        <v>0</v>
      </c>
      <c r="M128" s="307">
        <v>0</v>
      </c>
      <c r="N128" s="308">
        <v>0</v>
      </c>
      <c r="O128" s="307"/>
      <c r="P128" s="308"/>
      <c r="Q128" s="307"/>
      <c r="R128" s="308"/>
      <c r="S128" s="307"/>
      <c r="T128" s="308"/>
      <c r="U128" s="307"/>
      <c r="V128" s="308"/>
      <c r="W128" s="307"/>
      <c r="X128" s="308"/>
    </row>
    <row r="129" spans="2:24" ht="14" hidden="1">
      <c r="B129" s="9" t="s">
        <v>509</v>
      </c>
      <c r="C129" s="302">
        <v>0</v>
      </c>
      <c r="D129" s="303">
        <v>0</v>
      </c>
      <c r="E129" s="302">
        <v>0</v>
      </c>
      <c r="F129" s="303">
        <v>0</v>
      </c>
      <c r="G129" s="302">
        <v>0</v>
      </c>
      <c r="H129" s="303">
        <v>0</v>
      </c>
      <c r="I129" s="302">
        <v>0</v>
      </c>
      <c r="J129" s="303">
        <v>0</v>
      </c>
      <c r="K129" s="302">
        <v>0</v>
      </c>
      <c r="L129" s="303">
        <v>0</v>
      </c>
      <c r="M129" s="302">
        <v>0</v>
      </c>
      <c r="N129" s="303">
        <v>0</v>
      </c>
      <c r="O129" s="302"/>
      <c r="P129" s="303"/>
      <c r="Q129" s="302"/>
      <c r="R129" s="303"/>
      <c r="S129" s="302"/>
      <c r="T129" s="303"/>
      <c r="U129" s="302"/>
      <c r="V129" s="303"/>
      <c r="W129" s="302"/>
      <c r="X129" s="303"/>
    </row>
    <row r="130" spans="2:24" ht="14" hidden="1">
      <c r="B130" s="9" t="s">
        <v>510</v>
      </c>
      <c r="C130" s="302">
        <v>0</v>
      </c>
      <c r="D130" s="303">
        <v>0</v>
      </c>
      <c r="E130" s="302">
        <v>0</v>
      </c>
      <c r="F130" s="303">
        <v>0</v>
      </c>
      <c r="G130" s="302">
        <v>0</v>
      </c>
      <c r="H130" s="303">
        <v>0</v>
      </c>
      <c r="I130" s="302">
        <v>0</v>
      </c>
      <c r="J130" s="303">
        <v>0</v>
      </c>
      <c r="K130" s="302">
        <v>0</v>
      </c>
      <c r="L130" s="303">
        <v>0</v>
      </c>
      <c r="M130" s="302">
        <v>0</v>
      </c>
      <c r="N130" s="303">
        <v>0</v>
      </c>
      <c r="O130" s="302"/>
      <c r="P130" s="303"/>
      <c r="Q130" s="302"/>
      <c r="R130" s="303"/>
      <c r="S130" s="302"/>
      <c r="T130" s="303"/>
      <c r="U130" s="302"/>
      <c r="V130" s="303"/>
      <c r="W130" s="302"/>
      <c r="X130" s="303"/>
    </row>
    <row r="131" spans="2:24" ht="14" hidden="1">
      <c r="B131" s="9" t="s">
        <v>408</v>
      </c>
      <c r="C131" s="302">
        <v>0</v>
      </c>
      <c r="D131" s="303">
        <v>0</v>
      </c>
      <c r="E131" s="302">
        <v>0</v>
      </c>
      <c r="F131" s="303">
        <v>0</v>
      </c>
      <c r="G131" s="302">
        <v>0</v>
      </c>
      <c r="H131" s="303">
        <v>0</v>
      </c>
      <c r="I131" s="302">
        <v>0</v>
      </c>
      <c r="J131" s="303">
        <v>0</v>
      </c>
      <c r="K131" s="302">
        <v>0</v>
      </c>
      <c r="L131" s="303">
        <v>0</v>
      </c>
      <c r="M131" s="302">
        <v>0</v>
      </c>
      <c r="N131" s="303">
        <v>0</v>
      </c>
      <c r="O131" s="302"/>
      <c r="P131" s="303"/>
      <c r="Q131" s="302"/>
      <c r="R131" s="303"/>
      <c r="S131" s="302"/>
      <c r="T131" s="303"/>
      <c r="U131" s="302"/>
      <c r="V131" s="303"/>
      <c r="W131" s="302"/>
      <c r="X131" s="303"/>
    </row>
    <row r="132" spans="2:24" ht="14" hidden="1">
      <c r="B132" s="9"/>
      <c r="C132" s="302"/>
      <c r="D132" s="303"/>
      <c r="E132" s="302"/>
      <c r="F132" s="303"/>
      <c r="G132" s="302"/>
      <c r="H132" s="303"/>
      <c r="I132" s="302"/>
      <c r="J132" s="303"/>
      <c r="K132" s="302"/>
      <c r="L132" s="303"/>
      <c r="M132" s="302"/>
      <c r="N132" s="303"/>
      <c r="O132" s="302"/>
      <c r="P132" s="303"/>
      <c r="Q132" s="302"/>
      <c r="R132" s="303"/>
      <c r="S132" s="302"/>
      <c r="T132" s="303"/>
      <c r="U132" s="302"/>
      <c r="V132" s="303"/>
      <c r="W132" s="302"/>
      <c r="X132" s="303"/>
    </row>
    <row r="133" spans="2:24" hidden="1">
      <c r="B133" s="301" t="s">
        <v>549</v>
      </c>
      <c r="C133" s="307">
        <v>8977</v>
      </c>
      <c r="D133" s="308">
        <v>1.9800000000000002E-2</v>
      </c>
      <c r="E133" s="307">
        <v>2030</v>
      </c>
      <c r="F133" s="308">
        <v>4.4000000000000003E-3</v>
      </c>
      <c r="G133" s="307">
        <v>35653</v>
      </c>
      <c r="H133" s="308">
        <v>3.7999999999999999E-2</v>
      </c>
      <c r="I133" s="307">
        <v>102606.382</v>
      </c>
      <c r="J133" s="308">
        <v>9.3200000000000005E-2</v>
      </c>
      <c r="K133" s="307">
        <v>224571.426329437</v>
      </c>
      <c r="L133" s="308">
        <v>0.1391</v>
      </c>
      <c r="M133" s="307">
        <v>388360.95530812198</v>
      </c>
      <c r="N133" s="308">
        <v>0.17380000000000001</v>
      </c>
      <c r="O133" s="307"/>
      <c r="P133" s="308"/>
      <c r="Q133" s="307"/>
      <c r="R133" s="308"/>
      <c r="S133" s="307"/>
      <c r="T133" s="308"/>
      <c r="U133" s="307"/>
      <c r="V133" s="308"/>
      <c r="W133" s="307"/>
      <c r="X133" s="308"/>
    </row>
    <row r="134" spans="2:24" hidden="1">
      <c r="B134" s="80" t="s">
        <v>595</v>
      </c>
      <c r="C134" s="302" t="s">
        <v>592</v>
      </c>
      <c r="D134" s="303" t="s">
        <v>592</v>
      </c>
      <c r="E134" s="302" t="s">
        <v>592</v>
      </c>
      <c r="F134" s="303" t="s">
        <v>592</v>
      </c>
      <c r="G134" s="302">
        <v>0</v>
      </c>
      <c r="H134" s="303">
        <v>0</v>
      </c>
      <c r="I134" s="302">
        <v>42100</v>
      </c>
      <c r="J134" s="303">
        <v>3.8300000000000001E-2</v>
      </c>
      <c r="K134" s="302">
        <v>42100</v>
      </c>
      <c r="L134" s="303">
        <v>2.6100000000000002E-2</v>
      </c>
      <c r="M134" s="302">
        <v>0</v>
      </c>
      <c r="N134" s="303">
        <v>0</v>
      </c>
      <c r="O134" s="302"/>
      <c r="P134" s="303"/>
      <c r="Q134" s="302"/>
      <c r="R134" s="303"/>
      <c r="S134" s="302"/>
      <c r="T134" s="303"/>
      <c r="U134" s="302"/>
      <c r="V134" s="303"/>
      <c r="W134" s="302"/>
      <c r="X134" s="303"/>
    </row>
    <row r="135" spans="2:24" hidden="1">
      <c r="B135" s="80" t="s">
        <v>596</v>
      </c>
      <c r="C135" s="302" t="s">
        <v>592</v>
      </c>
      <c r="D135" s="303" t="s">
        <v>592</v>
      </c>
      <c r="E135" s="302" t="s">
        <v>592</v>
      </c>
      <c r="F135" s="303" t="s">
        <v>592</v>
      </c>
      <c r="G135" s="302">
        <v>35653</v>
      </c>
      <c r="H135" s="303">
        <v>3.7999999999999999E-2</v>
      </c>
      <c r="I135" s="302">
        <v>50000</v>
      </c>
      <c r="J135" s="303">
        <v>4.5400000000000003E-2</v>
      </c>
      <c r="K135" s="302">
        <v>80947.981329437403</v>
      </c>
      <c r="L135" s="303">
        <v>5.0200000000000002E-2</v>
      </c>
      <c r="M135" s="302">
        <v>156434.363808122</v>
      </c>
      <c r="N135" s="303">
        <v>7.0000000000000007E-2</v>
      </c>
      <c r="O135" s="302"/>
      <c r="P135" s="303"/>
      <c r="Q135" s="302"/>
      <c r="R135" s="303"/>
      <c r="S135" s="302"/>
      <c r="T135" s="303"/>
      <c r="U135" s="302"/>
      <c r="V135" s="303"/>
      <c r="W135" s="302"/>
      <c r="X135" s="303"/>
    </row>
    <row r="136" spans="2:24" hidden="1">
      <c r="B136" s="80" t="s">
        <v>597</v>
      </c>
      <c r="C136" s="302" t="s">
        <v>592</v>
      </c>
      <c r="D136" s="303" t="s">
        <v>592</v>
      </c>
      <c r="E136" s="302" t="s">
        <v>592</v>
      </c>
      <c r="F136" s="303" t="s">
        <v>592</v>
      </c>
      <c r="G136" s="302">
        <v>0</v>
      </c>
      <c r="H136" s="303">
        <v>0</v>
      </c>
      <c r="I136" s="302">
        <v>10506.382</v>
      </c>
      <c r="J136" s="303">
        <v>9.4999999999999998E-3</v>
      </c>
      <c r="K136" s="302">
        <v>101523.44500000001</v>
      </c>
      <c r="L136" s="303">
        <v>6.2899999999999998E-2</v>
      </c>
      <c r="M136" s="302">
        <v>231926.59150000001</v>
      </c>
      <c r="N136" s="303">
        <v>0.1038</v>
      </c>
      <c r="O136" s="302"/>
      <c r="P136" s="303"/>
      <c r="Q136" s="302"/>
      <c r="R136" s="303"/>
      <c r="S136" s="302"/>
      <c r="T136" s="303"/>
      <c r="U136" s="302"/>
      <c r="V136" s="303"/>
      <c r="W136" s="302"/>
      <c r="X136" s="303"/>
    </row>
    <row r="137" spans="2:24" ht="14" hidden="1">
      <c r="B137" s="9"/>
      <c r="C137" s="302"/>
      <c r="D137" s="303"/>
      <c r="E137" s="302"/>
      <c r="F137" s="303"/>
      <c r="G137" s="302"/>
      <c r="H137" s="303"/>
      <c r="I137" s="302"/>
      <c r="J137" s="303"/>
      <c r="K137" s="302"/>
      <c r="L137" s="303"/>
      <c r="M137" s="302"/>
      <c r="N137" s="303"/>
      <c r="O137" s="302"/>
      <c r="P137" s="303"/>
      <c r="Q137" s="302"/>
      <c r="R137" s="303"/>
      <c r="S137" s="302"/>
      <c r="T137" s="303"/>
      <c r="U137" s="302"/>
      <c r="V137" s="303"/>
      <c r="W137" s="302"/>
      <c r="X137" s="303"/>
    </row>
    <row r="138" spans="2:24" hidden="1">
      <c r="B138" s="301" t="s">
        <v>555</v>
      </c>
      <c r="C138" s="307">
        <v>49313</v>
      </c>
      <c r="D138" s="303">
        <v>0.109</v>
      </c>
      <c r="E138" s="307">
        <v>53182</v>
      </c>
      <c r="F138" s="303">
        <v>0.1154</v>
      </c>
      <c r="G138" s="307">
        <v>65936</v>
      </c>
      <c r="H138" s="303">
        <v>7.0300000000000001E-2</v>
      </c>
      <c r="I138" s="307">
        <v>78112.1495625721</v>
      </c>
      <c r="J138" s="303">
        <v>7.0999999999999994E-2</v>
      </c>
      <c r="K138" s="307">
        <v>84081.495077714004</v>
      </c>
      <c r="L138" s="303">
        <v>5.21E-2</v>
      </c>
      <c r="M138" s="307">
        <v>71178.940046898497</v>
      </c>
      <c r="N138" s="303">
        <v>3.1899999999999998E-2</v>
      </c>
      <c r="O138" s="307"/>
      <c r="P138" s="303"/>
      <c r="Q138" s="307"/>
      <c r="R138" s="303"/>
      <c r="S138" s="307"/>
      <c r="T138" s="303"/>
      <c r="U138" s="307"/>
      <c r="V138" s="303"/>
      <c r="W138" s="307"/>
      <c r="X138" s="303"/>
    </row>
    <row r="139" spans="2:24" ht="14" hidden="1">
      <c r="B139" s="9" t="s">
        <v>598</v>
      </c>
      <c r="C139" s="302">
        <v>2178</v>
      </c>
      <c r="D139" s="303">
        <v>4.7999999999999996E-3</v>
      </c>
      <c r="E139" s="302">
        <v>2865</v>
      </c>
      <c r="F139" s="303">
        <v>6.1999999999999998E-3</v>
      </c>
      <c r="G139" s="302">
        <v>15771</v>
      </c>
      <c r="H139" s="303">
        <v>1.6799999999999999E-2</v>
      </c>
      <c r="I139" s="302">
        <v>54484.482895905501</v>
      </c>
      <c r="J139" s="303">
        <v>4.9500000000000002E-2</v>
      </c>
      <c r="K139" s="302">
        <v>69120.495077714004</v>
      </c>
      <c r="L139" s="303">
        <v>4.2799999999999998E-2</v>
      </c>
      <c r="M139" s="302">
        <v>68262.273380231898</v>
      </c>
      <c r="N139" s="303">
        <v>3.0599999999999999E-2</v>
      </c>
      <c r="O139" s="302"/>
      <c r="P139" s="303"/>
      <c r="Q139" s="302"/>
      <c r="R139" s="303"/>
      <c r="S139" s="302"/>
      <c r="T139" s="303"/>
      <c r="U139" s="302"/>
      <c r="V139" s="303"/>
      <c r="W139" s="302"/>
      <c r="X139" s="303"/>
    </row>
    <row r="140" spans="2:24" ht="14" hidden="1">
      <c r="B140" s="349" t="s">
        <v>599</v>
      </c>
      <c r="C140" s="350" t="s">
        <v>592</v>
      </c>
      <c r="D140" s="303" t="s">
        <v>592</v>
      </c>
      <c r="E140" s="350" t="s">
        <v>592</v>
      </c>
      <c r="F140" s="303" t="s">
        <v>592</v>
      </c>
      <c r="G140" s="350">
        <v>12000</v>
      </c>
      <c r="H140" s="303">
        <v>1.2800000000000001E-2</v>
      </c>
      <c r="I140" s="350">
        <v>39109.498830572098</v>
      </c>
      <c r="J140" s="303">
        <v>3.5499999999999997E-2</v>
      </c>
      <c r="K140" s="350">
        <v>48657.600767714102</v>
      </c>
      <c r="L140" s="303">
        <v>3.0099999999999998E-2</v>
      </c>
      <c r="M140" s="350">
        <v>44313.838066898599</v>
      </c>
      <c r="N140" s="303">
        <v>1.9800000000000002E-2</v>
      </c>
      <c r="O140" s="350"/>
      <c r="P140" s="303"/>
      <c r="Q140" s="350"/>
      <c r="R140" s="303"/>
      <c r="S140" s="350"/>
      <c r="T140" s="303"/>
      <c r="U140" s="350"/>
      <c r="V140" s="303"/>
      <c r="W140" s="350"/>
      <c r="X140" s="303"/>
    </row>
    <row r="141" spans="2:24" ht="14" hidden="1">
      <c r="B141" s="349" t="s">
        <v>600</v>
      </c>
      <c r="C141" s="350" t="s">
        <v>592</v>
      </c>
      <c r="D141" s="303" t="s">
        <v>592</v>
      </c>
      <c r="E141" s="350" t="s">
        <v>592</v>
      </c>
      <c r="F141" s="303" t="s">
        <v>592</v>
      </c>
      <c r="G141" s="350">
        <v>2000</v>
      </c>
      <c r="H141" s="303">
        <v>2.0999999999999999E-3</v>
      </c>
      <c r="I141" s="350">
        <v>8254.4760000000006</v>
      </c>
      <c r="J141" s="303">
        <v>7.4999999999999997E-3</v>
      </c>
      <c r="K141" s="350">
        <v>8063.5619999999999</v>
      </c>
      <c r="L141" s="303">
        <v>5.0000000000000001E-3</v>
      </c>
      <c r="M141" s="350">
        <v>7547.28</v>
      </c>
      <c r="N141" s="303">
        <v>3.3999999999999998E-3</v>
      </c>
      <c r="O141" s="350"/>
      <c r="P141" s="303"/>
      <c r="Q141" s="350"/>
      <c r="R141" s="303"/>
      <c r="S141" s="350"/>
      <c r="T141" s="303"/>
      <c r="U141" s="350"/>
      <c r="V141" s="303"/>
      <c r="W141" s="350"/>
      <c r="X141" s="303"/>
    </row>
    <row r="142" spans="2:24" ht="14" hidden="1">
      <c r="B142" s="349" t="s">
        <v>601</v>
      </c>
      <c r="C142" s="350" t="s">
        <v>592</v>
      </c>
      <c r="D142" s="303" t="s">
        <v>592</v>
      </c>
      <c r="E142" s="350" t="s">
        <v>592</v>
      </c>
      <c r="F142" s="303" t="s">
        <v>592</v>
      </c>
      <c r="G142" s="350">
        <v>0</v>
      </c>
      <c r="H142" s="303">
        <v>0</v>
      </c>
      <c r="I142" s="350">
        <v>7120.5080653333298</v>
      </c>
      <c r="J142" s="303">
        <v>6.4999999999999997E-3</v>
      </c>
      <c r="K142" s="350">
        <v>12399.3323099999</v>
      </c>
      <c r="L142" s="303">
        <v>7.7000000000000002E-3</v>
      </c>
      <c r="M142" s="350">
        <v>16401.1553133333</v>
      </c>
      <c r="N142" s="303">
        <v>7.3000000000000001E-3</v>
      </c>
      <c r="O142" s="350"/>
      <c r="P142" s="303"/>
      <c r="Q142" s="350"/>
      <c r="R142" s="303"/>
      <c r="S142" s="350"/>
      <c r="T142" s="303"/>
      <c r="U142" s="350"/>
      <c r="V142" s="303"/>
      <c r="W142" s="350"/>
      <c r="X142" s="303"/>
    </row>
    <row r="143" spans="2:24" ht="14" hidden="1">
      <c r="B143" s="349" t="s">
        <v>602</v>
      </c>
      <c r="C143" s="350" t="s">
        <v>592</v>
      </c>
      <c r="D143" s="303" t="s">
        <v>592</v>
      </c>
      <c r="E143" s="350" t="s">
        <v>592</v>
      </c>
      <c r="F143" s="303" t="s">
        <v>592</v>
      </c>
      <c r="G143" s="350" t="s">
        <v>592</v>
      </c>
      <c r="H143" s="303" t="s">
        <v>592</v>
      </c>
      <c r="I143" s="350">
        <v>0</v>
      </c>
      <c r="J143" s="303">
        <v>0</v>
      </c>
      <c r="K143" s="350">
        <v>0</v>
      </c>
      <c r="L143" s="303">
        <v>0</v>
      </c>
      <c r="M143" s="350">
        <v>0</v>
      </c>
      <c r="N143" s="303">
        <v>0</v>
      </c>
      <c r="O143" s="350"/>
      <c r="P143" s="303"/>
      <c r="Q143" s="350"/>
      <c r="R143" s="303"/>
      <c r="S143" s="350"/>
      <c r="T143" s="303"/>
      <c r="U143" s="350"/>
      <c r="V143" s="303"/>
      <c r="W143" s="350"/>
      <c r="X143" s="303"/>
    </row>
    <row r="144" spans="2:24" ht="14" hidden="1">
      <c r="B144" s="349" t="s">
        <v>35</v>
      </c>
      <c r="C144" s="350" t="s">
        <v>592</v>
      </c>
      <c r="D144" s="303" t="s">
        <v>592</v>
      </c>
      <c r="E144" s="350" t="s">
        <v>592</v>
      </c>
      <c r="F144" s="303" t="s">
        <v>592</v>
      </c>
      <c r="G144" s="350">
        <v>1771</v>
      </c>
      <c r="H144" s="303">
        <v>1.9E-3</v>
      </c>
      <c r="I144" s="350">
        <v>0</v>
      </c>
      <c r="J144" s="303">
        <v>0</v>
      </c>
      <c r="K144" s="350">
        <v>0</v>
      </c>
      <c r="L144" s="303">
        <v>0</v>
      </c>
      <c r="M144" s="350">
        <v>0</v>
      </c>
      <c r="N144" s="303">
        <v>0</v>
      </c>
      <c r="O144" s="350"/>
      <c r="P144" s="303"/>
      <c r="Q144" s="350"/>
      <c r="R144" s="303"/>
      <c r="S144" s="350"/>
      <c r="T144" s="303"/>
      <c r="U144" s="350"/>
      <c r="V144" s="303"/>
      <c r="W144" s="350"/>
      <c r="X144" s="303"/>
    </row>
    <row r="145" spans="2:26" ht="14" hidden="1">
      <c r="B145" s="9" t="s">
        <v>603</v>
      </c>
      <c r="C145" s="302">
        <v>1796</v>
      </c>
      <c r="D145" s="303">
        <v>4.0000000000000001E-3</v>
      </c>
      <c r="E145" s="302">
        <v>2217</v>
      </c>
      <c r="F145" s="303">
        <v>4.7999999999999996E-3</v>
      </c>
      <c r="G145" s="302">
        <v>2307</v>
      </c>
      <c r="H145" s="303">
        <v>2.5000000000000001E-3</v>
      </c>
      <c r="I145" s="302">
        <v>1416.6666666666699</v>
      </c>
      <c r="J145" s="303">
        <v>1.2999999999999999E-3</v>
      </c>
      <c r="K145" s="302">
        <v>2750</v>
      </c>
      <c r="L145" s="303">
        <v>1.6999999999999999E-3</v>
      </c>
      <c r="M145" s="302">
        <v>2916.6666666666702</v>
      </c>
      <c r="N145" s="303">
        <v>1.2999999999999999E-3</v>
      </c>
      <c r="O145" s="302"/>
      <c r="P145" s="303"/>
      <c r="Q145" s="302"/>
      <c r="R145" s="303"/>
      <c r="S145" s="302"/>
      <c r="T145" s="303"/>
      <c r="U145" s="302"/>
      <c r="V145" s="303"/>
      <c r="W145" s="302"/>
      <c r="X145" s="303"/>
    </row>
    <row r="146" spans="2:26" ht="14" hidden="1">
      <c r="B146" s="9" t="s">
        <v>604</v>
      </c>
      <c r="C146" s="302">
        <v>20961</v>
      </c>
      <c r="D146" s="303">
        <v>4.6300000000000001E-2</v>
      </c>
      <c r="E146" s="302">
        <v>24130</v>
      </c>
      <c r="F146" s="303">
        <v>5.2400000000000002E-2</v>
      </c>
      <c r="G146" s="302">
        <v>25647</v>
      </c>
      <c r="H146" s="303">
        <v>2.7300000000000001E-2</v>
      </c>
      <c r="I146" s="302">
        <v>0</v>
      </c>
      <c r="J146" s="303">
        <v>0</v>
      </c>
      <c r="K146" s="302">
        <v>0</v>
      </c>
      <c r="L146" s="303">
        <v>0</v>
      </c>
      <c r="M146" s="302">
        <v>0</v>
      </c>
      <c r="N146" s="303">
        <v>0</v>
      </c>
      <c r="O146" s="302"/>
      <c r="P146" s="303"/>
      <c r="Q146" s="302"/>
      <c r="R146" s="303"/>
      <c r="S146" s="302"/>
      <c r="T146" s="303"/>
      <c r="U146" s="302"/>
      <c r="V146" s="303"/>
      <c r="W146" s="302"/>
      <c r="X146" s="303"/>
    </row>
    <row r="147" spans="2:26" ht="14" hidden="1">
      <c r="B147" s="352" t="s">
        <v>605</v>
      </c>
      <c r="C147" s="353">
        <v>24378</v>
      </c>
      <c r="D147" s="354">
        <v>5.3900000000000003E-2</v>
      </c>
      <c r="E147" s="353">
        <v>23970</v>
      </c>
      <c r="F147" s="354">
        <v>5.1999999999999998E-2</v>
      </c>
      <c r="G147" s="353">
        <v>22211</v>
      </c>
      <c r="H147" s="354">
        <v>2.3699999999999999E-2</v>
      </c>
      <c r="I147" s="353">
        <v>22211</v>
      </c>
      <c r="J147" s="354">
        <v>2.0199999999999999E-2</v>
      </c>
      <c r="K147" s="353">
        <v>12211</v>
      </c>
      <c r="L147" s="354">
        <v>7.6E-3</v>
      </c>
      <c r="M147" s="353">
        <v>0</v>
      </c>
      <c r="N147" s="354">
        <v>0</v>
      </c>
      <c r="O147" s="353"/>
      <c r="P147" s="354"/>
      <c r="Q147" s="353"/>
      <c r="R147" s="354"/>
      <c r="S147" s="353"/>
      <c r="T147" s="354"/>
      <c r="U147" s="353"/>
      <c r="V147" s="354"/>
      <c r="W147" s="353"/>
      <c r="X147" s="354"/>
    </row>
    <row r="148" spans="2:26" hidden="1">
      <c r="C148" s="307"/>
      <c r="D148" s="308"/>
      <c r="E148" s="307"/>
      <c r="F148" s="308"/>
      <c r="G148" s="307"/>
      <c r="H148" s="308"/>
      <c r="I148" s="307"/>
      <c r="J148" s="308"/>
      <c r="K148" s="307"/>
      <c r="L148" s="308"/>
      <c r="M148" s="307"/>
      <c r="N148" s="308"/>
      <c r="O148" s="307"/>
      <c r="P148" s="308"/>
      <c r="Q148" s="307"/>
      <c r="R148" s="308"/>
      <c r="S148" s="307"/>
      <c r="T148" s="308"/>
      <c r="U148" s="307"/>
      <c r="V148" s="308"/>
      <c r="W148" s="307"/>
      <c r="X148" s="308"/>
    </row>
    <row r="149" spans="2:26" s="241" customFormat="1" hidden="1">
      <c r="B149" s="355"/>
      <c r="C149" s="356"/>
      <c r="D149" s="357"/>
      <c r="E149" s="356"/>
      <c r="F149" s="357"/>
      <c r="G149" s="356"/>
      <c r="H149" s="357"/>
      <c r="I149" s="356"/>
      <c r="J149" s="357"/>
      <c r="K149" s="356"/>
      <c r="L149" s="357"/>
      <c r="M149" s="356"/>
      <c r="N149" s="357"/>
      <c r="O149" s="356"/>
      <c r="P149" s="357"/>
      <c r="Q149" s="356"/>
      <c r="R149" s="357"/>
      <c r="S149" s="356"/>
      <c r="T149" s="357"/>
      <c r="U149" s="356"/>
      <c r="V149" s="357"/>
      <c r="W149" s="356"/>
      <c r="X149" s="357"/>
    </row>
    <row r="150" spans="2:26" s="241" customFormat="1" ht="13.5" hidden="1" customHeight="1">
      <c r="B150" s="355"/>
      <c r="C150" s="355"/>
      <c r="D150" s="358"/>
      <c r="E150" s="355"/>
      <c r="F150" s="358"/>
      <c r="G150" s="355"/>
      <c r="H150" s="358"/>
      <c r="I150" s="355"/>
      <c r="J150" s="358"/>
      <c r="K150" s="355"/>
      <c r="L150" s="358"/>
      <c r="M150" s="355"/>
      <c r="N150" s="358"/>
      <c r="O150" s="355"/>
      <c r="P150" s="358"/>
      <c r="Q150" s="355"/>
      <c r="R150" s="358"/>
      <c r="S150" s="355"/>
      <c r="T150" s="358"/>
      <c r="U150" s="355"/>
      <c r="V150" s="358"/>
      <c r="W150" s="355"/>
      <c r="X150" s="358"/>
    </row>
    <row r="151" spans="2:26" s="120" customFormat="1" ht="14" hidden="1">
      <c r="B151" s="234" t="s">
        <v>606</v>
      </c>
      <c r="C151" s="234">
        <v>21381</v>
      </c>
      <c r="D151" s="234">
        <v>24346</v>
      </c>
      <c r="E151" s="234">
        <v>108950</v>
      </c>
      <c r="F151" s="234">
        <v>287634</v>
      </c>
      <c r="G151" s="234">
        <v>492392</v>
      </c>
      <c r="H151" s="234">
        <v>686260</v>
      </c>
      <c r="I151" s="234"/>
      <c r="J151" s="234"/>
      <c r="K151" s="234"/>
      <c r="L151" s="234"/>
      <c r="M151" s="234"/>
    </row>
    <row r="152" spans="2:26" s="120" customFormat="1" hidden="1">
      <c r="B152" s="359"/>
    </row>
    <row r="153" spans="2:26" s="360" customFormat="1" ht="26" hidden="1">
      <c r="B153" s="361" t="s">
        <v>607</v>
      </c>
      <c r="C153" s="362" t="s">
        <v>608</v>
      </c>
      <c r="D153" s="362" t="s">
        <v>609</v>
      </c>
      <c r="E153" s="362"/>
      <c r="F153" s="362" t="s">
        <v>610</v>
      </c>
      <c r="G153" s="362" t="s">
        <v>611</v>
      </c>
      <c r="H153" s="362"/>
      <c r="I153" s="362" t="s">
        <v>612</v>
      </c>
      <c r="J153" s="362" t="s">
        <v>613</v>
      </c>
      <c r="K153" s="362"/>
      <c r="L153" s="362" t="s">
        <v>614</v>
      </c>
      <c r="M153" s="362" t="s">
        <v>615</v>
      </c>
      <c r="N153" s="362"/>
      <c r="O153" s="362" t="s">
        <v>616</v>
      </c>
      <c r="P153" s="362" t="s">
        <v>617</v>
      </c>
      <c r="Q153" s="362"/>
      <c r="R153" s="362" t="s">
        <v>618</v>
      </c>
      <c r="S153" s="362" t="s">
        <v>619</v>
      </c>
      <c r="T153" s="362"/>
      <c r="U153" s="362" t="s">
        <v>620</v>
      </c>
      <c r="V153" s="362" t="s">
        <v>621</v>
      </c>
      <c r="W153" s="362"/>
      <c r="X153" s="362" t="s">
        <v>622</v>
      </c>
      <c r="Y153" s="362" t="s">
        <v>623</v>
      </c>
      <c r="Z153" s="362"/>
    </row>
    <row r="154" spans="2:26" s="120" customFormat="1" ht="14" hidden="1">
      <c r="B154" s="363" t="s">
        <v>624</v>
      </c>
      <c r="C154" s="364">
        <v>229744</v>
      </c>
      <c r="D154" s="365">
        <v>0</v>
      </c>
      <c r="E154" s="365"/>
      <c r="F154" s="364">
        <v>223994</v>
      </c>
      <c r="G154" s="365">
        <v>0</v>
      </c>
      <c r="H154" s="365"/>
      <c r="I154" s="364">
        <v>216621</v>
      </c>
      <c r="J154" s="365">
        <v>0</v>
      </c>
      <c r="K154" s="365"/>
      <c r="L154" s="364">
        <v>216621</v>
      </c>
      <c r="M154" s="365">
        <v>0</v>
      </c>
      <c r="N154" s="365"/>
      <c r="O154" s="364">
        <v>216621</v>
      </c>
      <c r="P154" s="365">
        <v>0</v>
      </c>
      <c r="Q154" s="365"/>
      <c r="R154" s="364">
        <v>216621</v>
      </c>
      <c r="S154" s="365">
        <v>0</v>
      </c>
      <c r="T154" s="365"/>
      <c r="U154" s="364">
        <v>216621</v>
      </c>
      <c r="V154" s="365">
        <v>0</v>
      </c>
      <c r="W154" s="365"/>
      <c r="X154" s="366">
        <v>216621</v>
      </c>
      <c r="Y154" s="367">
        <v>0</v>
      </c>
    </row>
    <row r="155" spans="2:26" s="120" customFormat="1" ht="14" hidden="1">
      <c r="B155" s="363" t="s">
        <v>523</v>
      </c>
      <c r="C155" s="364">
        <v>293870</v>
      </c>
      <c r="D155" s="365">
        <v>0</v>
      </c>
      <c r="E155" s="365"/>
      <c r="F155" s="364">
        <v>293870</v>
      </c>
      <c r="G155" s="365">
        <v>0</v>
      </c>
      <c r="H155" s="365"/>
      <c r="I155" s="364">
        <v>293870</v>
      </c>
      <c r="J155" s="365">
        <v>0</v>
      </c>
      <c r="K155" s="365"/>
      <c r="L155" s="364">
        <v>293870</v>
      </c>
      <c r="M155" s="365">
        <v>0</v>
      </c>
      <c r="N155" s="365"/>
      <c r="O155" s="364">
        <v>293870</v>
      </c>
      <c r="P155" s="365">
        <v>0</v>
      </c>
      <c r="Q155" s="365"/>
      <c r="R155" s="364">
        <v>293870</v>
      </c>
      <c r="S155" s="365">
        <v>0</v>
      </c>
      <c r="T155" s="365"/>
      <c r="U155" s="364">
        <v>293870</v>
      </c>
      <c r="V155" s="365">
        <v>0</v>
      </c>
      <c r="W155" s="365"/>
      <c r="X155" s="366">
        <v>293870</v>
      </c>
      <c r="Y155" s="367">
        <v>0</v>
      </c>
    </row>
    <row r="156" spans="2:26" s="120" customFormat="1" ht="14" hidden="1">
      <c r="B156" s="363" t="s">
        <v>529</v>
      </c>
      <c r="C156" s="364">
        <v>391500.288</v>
      </c>
      <c r="D156" s="365">
        <v>0</v>
      </c>
      <c r="E156" s="365"/>
      <c r="F156" s="364">
        <v>467517.35100000002</v>
      </c>
      <c r="G156" s="365">
        <v>0</v>
      </c>
      <c r="H156" s="365"/>
      <c r="I156" s="364">
        <v>583382.49750000006</v>
      </c>
      <c r="J156" s="365">
        <v>0</v>
      </c>
      <c r="K156" s="365"/>
      <c r="L156" s="364">
        <v>175495.50091352101</v>
      </c>
      <c r="M156" s="365">
        <v>0</v>
      </c>
      <c r="N156" s="365"/>
      <c r="O156" s="364">
        <v>175495.50091352101</v>
      </c>
      <c r="P156" s="365">
        <v>0</v>
      </c>
      <c r="Q156" s="365"/>
      <c r="R156" s="364">
        <v>175495.50091352101</v>
      </c>
      <c r="S156" s="365">
        <v>0</v>
      </c>
      <c r="T156" s="365"/>
      <c r="U156" s="364">
        <v>175495.50091352101</v>
      </c>
      <c r="V156" s="365">
        <v>0</v>
      </c>
      <c r="W156" s="365"/>
      <c r="X156" s="366">
        <v>175495.50091352101</v>
      </c>
      <c r="Y156" s="367">
        <v>0</v>
      </c>
    </row>
    <row r="157" spans="2:26" s="120" customFormat="1" ht="14" hidden="1">
      <c r="B157" s="363" t="s">
        <v>532</v>
      </c>
      <c r="C157" s="364">
        <v>185282.12892071699</v>
      </c>
      <c r="D157" s="365">
        <v>0</v>
      </c>
      <c r="E157" s="365"/>
      <c r="F157" s="364">
        <v>628729.63706465601</v>
      </c>
      <c r="G157" s="365">
        <v>0</v>
      </c>
      <c r="H157" s="365"/>
      <c r="I157" s="364">
        <v>1140410.4473393599</v>
      </c>
      <c r="J157" s="365">
        <v>0</v>
      </c>
      <c r="K157" s="365"/>
      <c r="L157" s="364">
        <v>705343.66395747999</v>
      </c>
      <c r="M157" s="365">
        <v>0</v>
      </c>
      <c r="N157" s="365"/>
      <c r="O157" s="364">
        <v>705343.66395747999</v>
      </c>
      <c r="P157" s="365">
        <v>0</v>
      </c>
      <c r="Q157" s="365"/>
      <c r="R157" s="364">
        <v>705343.66395747999</v>
      </c>
      <c r="S157" s="365">
        <v>0</v>
      </c>
      <c r="T157" s="365"/>
      <c r="U157" s="364">
        <v>705343.66395747999</v>
      </c>
      <c r="V157" s="365">
        <v>0</v>
      </c>
      <c r="W157" s="365"/>
      <c r="X157" s="366">
        <v>705343.66395747999</v>
      </c>
      <c r="Y157" s="367">
        <v>0</v>
      </c>
    </row>
    <row r="158" spans="2:26" s="120" customFormat="1" ht="14" hidden="1">
      <c r="B158" s="368" t="s">
        <v>535</v>
      </c>
      <c r="C158" s="365">
        <v>0</v>
      </c>
      <c r="D158" s="364">
        <v>447355.16863014502</v>
      </c>
      <c r="E158" s="365"/>
      <c r="F158" s="365">
        <v>0</v>
      </c>
      <c r="G158" s="364">
        <v>755962.45736083703</v>
      </c>
      <c r="H158" s="365"/>
      <c r="I158" s="365">
        <v>0</v>
      </c>
      <c r="J158" s="364">
        <v>1202234.164871</v>
      </c>
      <c r="K158" s="365"/>
      <c r="L158" s="365">
        <v>0</v>
      </c>
      <c r="M158" s="364">
        <v>1202234.164871</v>
      </c>
      <c r="N158" s="365"/>
      <c r="O158" s="365">
        <v>0</v>
      </c>
      <c r="P158" s="364">
        <v>1202234.164871</v>
      </c>
      <c r="Q158" s="365"/>
      <c r="R158" s="365">
        <v>0</v>
      </c>
      <c r="S158" s="364">
        <v>1202234.164871</v>
      </c>
      <c r="T158" s="365"/>
      <c r="U158" s="365">
        <v>0</v>
      </c>
      <c r="V158" s="364">
        <v>1202234.164871</v>
      </c>
      <c r="W158" s="365"/>
      <c r="X158" s="367">
        <v>0</v>
      </c>
      <c r="Y158" s="366">
        <v>1202234.164871</v>
      </c>
    </row>
    <row r="159" spans="2:26" s="120" customFormat="1" ht="14" hidden="1">
      <c r="B159" s="368" t="s">
        <v>625</v>
      </c>
      <c r="C159" s="365">
        <v>0</v>
      </c>
      <c r="D159" s="364">
        <v>118841</v>
      </c>
      <c r="E159" s="365"/>
      <c r="F159" s="365">
        <v>0</v>
      </c>
      <c r="G159" s="364">
        <v>85949</v>
      </c>
      <c r="H159" s="365"/>
      <c r="I159" s="365">
        <v>0</v>
      </c>
      <c r="J159" s="364">
        <v>96601</v>
      </c>
      <c r="K159" s="365"/>
      <c r="L159" s="365">
        <v>0</v>
      </c>
      <c r="M159" s="364">
        <v>96601</v>
      </c>
      <c r="N159" s="365"/>
      <c r="O159" s="365">
        <v>0</v>
      </c>
      <c r="P159" s="364">
        <v>96601</v>
      </c>
      <c r="Q159" s="365"/>
      <c r="R159" s="365">
        <v>0</v>
      </c>
      <c r="S159" s="364">
        <v>96601</v>
      </c>
      <c r="T159" s="365"/>
      <c r="U159" s="365">
        <v>0</v>
      </c>
      <c r="V159" s="364">
        <v>96601</v>
      </c>
      <c r="W159" s="365"/>
      <c r="X159" s="367">
        <v>0</v>
      </c>
      <c r="Y159" s="366">
        <v>96601</v>
      </c>
    </row>
    <row r="160" spans="2:26" s="120" customFormat="1" ht="14" hidden="1">
      <c r="B160" s="368" t="s">
        <v>626</v>
      </c>
      <c r="C160" s="365">
        <v>0</v>
      </c>
      <c r="D160" s="364">
        <v>534200.24829057197</v>
      </c>
      <c r="E160" s="365"/>
      <c r="F160" s="365">
        <v>0</v>
      </c>
      <c r="G160" s="364">
        <v>772199.53070381796</v>
      </c>
      <c r="H160" s="365"/>
      <c r="I160" s="365">
        <v>0</v>
      </c>
      <c r="J160" s="364">
        <v>935448.77996835404</v>
      </c>
      <c r="K160" s="365"/>
      <c r="L160" s="365">
        <v>0</v>
      </c>
      <c r="M160" s="364">
        <v>92495</v>
      </c>
      <c r="N160" s="365"/>
      <c r="O160" s="365">
        <v>0</v>
      </c>
      <c r="P160" s="364">
        <v>92495</v>
      </c>
      <c r="Q160" s="365"/>
      <c r="R160" s="365">
        <v>0</v>
      </c>
      <c r="S160" s="364">
        <v>92495</v>
      </c>
      <c r="T160" s="365"/>
      <c r="U160" s="365">
        <v>0</v>
      </c>
      <c r="V160" s="364">
        <v>92495</v>
      </c>
      <c r="W160" s="365"/>
      <c r="X160" s="367">
        <v>0</v>
      </c>
      <c r="Y160" s="366">
        <v>92495</v>
      </c>
    </row>
    <row r="161" spans="2:25" s="120" customFormat="1" ht="14" hidden="1">
      <c r="B161" s="369"/>
      <c r="C161" s="370"/>
      <c r="D161" s="371"/>
      <c r="E161" s="370"/>
      <c r="F161" s="371"/>
      <c r="G161" s="370"/>
      <c r="H161" s="371"/>
      <c r="I161" s="370"/>
      <c r="J161" s="371"/>
      <c r="K161" s="370"/>
      <c r="L161" s="371"/>
      <c r="M161" s="370"/>
      <c r="N161" s="371"/>
      <c r="O161" s="370"/>
      <c r="P161" s="371"/>
      <c r="Q161" s="370"/>
      <c r="R161" s="371"/>
      <c r="S161" s="371"/>
      <c r="T161" s="371"/>
      <c r="U161" s="371"/>
      <c r="V161" s="234"/>
      <c r="W161" s="234"/>
      <c r="X161" s="234"/>
      <c r="Y161" s="234"/>
    </row>
    <row r="162" spans="2:25" s="120" customFormat="1" ht="14" hidden="1">
      <c r="B162" s="369"/>
      <c r="C162" s="370"/>
      <c r="D162" s="371"/>
      <c r="E162" s="370"/>
      <c r="F162" s="371"/>
      <c r="G162" s="370"/>
      <c r="H162" s="371"/>
      <c r="I162" s="370"/>
      <c r="J162" s="371"/>
      <c r="K162" s="370"/>
      <c r="L162" s="371"/>
      <c r="M162" s="370"/>
      <c r="N162" s="371"/>
      <c r="O162" s="370"/>
      <c r="P162" s="371"/>
      <c r="Q162" s="370"/>
      <c r="R162" s="371"/>
      <c r="S162" s="371"/>
      <c r="T162" s="371"/>
      <c r="U162" s="371"/>
      <c r="V162" s="234"/>
      <c r="W162" s="234"/>
      <c r="X162" s="234"/>
      <c r="Y162" s="234"/>
    </row>
    <row r="163" spans="2:25" s="241" customFormat="1" ht="14" hidden="1">
      <c r="B163" s="372"/>
      <c r="C163" s="373"/>
      <c r="D163" s="374"/>
      <c r="E163" s="373"/>
      <c r="F163" s="374"/>
      <c r="G163" s="373"/>
      <c r="H163" s="374"/>
      <c r="I163" s="373"/>
      <c r="J163" s="374"/>
      <c r="K163" s="373"/>
      <c r="L163" s="374"/>
      <c r="M163" s="373"/>
      <c r="N163" s="374"/>
      <c r="O163" s="373"/>
      <c r="P163" s="374"/>
      <c r="Q163" s="373"/>
      <c r="R163" s="374"/>
      <c r="S163" s="374"/>
      <c r="T163" s="374"/>
      <c r="U163" s="374"/>
      <c r="V163" s="26"/>
      <c r="W163" s="26"/>
      <c r="X163" s="26"/>
      <c r="Y163" s="26"/>
    </row>
    <row r="164" spans="2:25" s="241" customFormat="1" hidden="1">
      <c r="B164" s="372"/>
      <c r="C164" s="375"/>
      <c r="D164" s="376"/>
      <c r="E164" s="375"/>
      <c r="F164" s="376"/>
      <c r="G164" s="375"/>
      <c r="H164" s="376"/>
      <c r="I164" s="375"/>
      <c r="J164" s="376"/>
      <c r="K164" s="375"/>
      <c r="L164" s="376"/>
      <c r="M164" s="375"/>
      <c r="N164" s="376"/>
      <c r="O164" s="375"/>
      <c r="P164" s="376"/>
      <c r="Q164" s="375"/>
      <c r="R164" s="376"/>
      <c r="S164" s="376"/>
      <c r="T164" s="376"/>
      <c r="U164" s="376"/>
    </row>
    <row r="165" spans="2:25" s="241" customFormat="1" hidden="1">
      <c r="B165" s="372"/>
      <c r="C165" s="376"/>
      <c r="D165" s="375"/>
      <c r="E165" s="376"/>
      <c r="F165" s="375"/>
      <c r="G165" s="376"/>
      <c r="H165" s="375"/>
      <c r="I165" s="376"/>
      <c r="J165" s="375"/>
      <c r="K165" s="376"/>
      <c r="L165" s="375"/>
      <c r="M165" s="376"/>
      <c r="N165" s="375"/>
      <c r="O165" s="376"/>
      <c r="P165" s="375"/>
      <c r="Q165" s="376"/>
      <c r="R165" s="375"/>
      <c r="S165" s="376"/>
      <c r="T165" s="376"/>
      <c r="U165" s="376"/>
    </row>
    <row r="166" spans="2:25" s="241" customFormat="1" hidden="1">
      <c r="B166" s="372"/>
      <c r="C166" s="376"/>
      <c r="D166" s="375"/>
      <c r="E166" s="376"/>
      <c r="F166" s="375"/>
      <c r="G166" s="376"/>
      <c r="H166" s="375"/>
      <c r="I166" s="376"/>
      <c r="J166" s="375"/>
      <c r="K166" s="376"/>
      <c r="L166" s="375"/>
      <c r="M166" s="376"/>
      <c r="N166" s="375"/>
      <c r="O166" s="376"/>
      <c r="P166" s="375"/>
      <c r="Q166" s="376"/>
      <c r="R166" s="375"/>
      <c r="S166" s="376"/>
      <c r="T166" s="376"/>
      <c r="U166" s="376"/>
    </row>
    <row r="167" spans="2:25" s="241" customFormat="1" hidden="1">
      <c r="B167" s="372"/>
      <c r="C167" s="376"/>
      <c r="D167" s="375"/>
      <c r="E167" s="376"/>
      <c r="F167" s="375"/>
      <c r="G167" s="376"/>
      <c r="H167" s="375"/>
      <c r="I167" s="376"/>
      <c r="J167" s="375"/>
      <c r="K167" s="376"/>
      <c r="L167" s="375"/>
      <c r="M167" s="376"/>
      <c r="N167" s="375"/>
      <c r="O167" s="376"/>
      <c r="P167" s="375"/>
      <c r="Q167" s="376"/>
      <c r="R167" s="375"/>
      <c r="S167" s="376"/>
      <c r="T167" s="376"/>
      <c r="U167" s="376"/>
    </row>
    <row r="168" spans="2:25" s="241" customFormat="1" hidden="1">
      <c r="B168" s="376"/>
      <c r="C168" s="376"/>
      <c r="D168" s="376"/>
      <c r="E168" s="376"/>
      <c r="F168" s="376"/>
      <c r="G168" s="376"/>
      <c r="H168" s="376"/>
      <c r="I168" s="376"/>
      <c r="J168" s="376"/>
      <c r="K168" s="376"/>
      <c r="L168" s="376"/>
      <c r="M168" s="376"/>
      <c r="N168" s="376"/>
      <c r="O168" s="376"/>
      <c r="P168" s="376"/>
      <c r="Q168" s="376"/>
      <c r="R168" s="376"/>
      <c r="S168" s="376"/>
      <c r="T168" s="376"/>
      <c r="U168" s="376"/>
    </row>
    <row r="169" spans="2:25" s="241" customFormat="1" hidden="1">
      <c r="B169" s="376"/>
      <c r="C169" s="376"/>
      <c r="D169" s="376"/>
      <c r="E169" s="376"/>
      <c r="F169" s="376"/>
      <c r="G169" s="376"/>
      <c r="H169" s="376"/>
      <c r="I169" s="376"/>
      <c r="J169" s="376"/>
      <c r="K169" s="376"/>
      <c r="L169" s="376"/>
      <c r="M169" s="376"/>
      <c r="N169" s="376"/>
      <c r="O169" s="376"/>
      <c r="P169" s="376"/>
      <c r="Q169" s="376"/>
      <c r="R169" s="376"/>
      <c r="S169" s="376"/>
      <c r="T169" s="376"/>
      <c r="U169" s="376"/>
    </row>
    <row r="170" spans="2:25" s="241" customFormat="1" hidden="1">
      <c r="B170" s="376"/>
      <c r="C170" s="376"/>
      <c r="D170" s="376"/>
      <c r="E170" s="376"/>
      <c r="F170" s="376"/>
      <c r="G170" s="376"/>
      <c r="H170" s="376"/>
      <c r="I170" s="376"/>
      <c r="J170" s="376"/>
      <c r="K170" s="376"/>
      <c r="L170" s="376"/>
      <c r="M170" s="376"/>
      <c r="N170" s="376"/>
      <c r="O170" s="376"/>
      <c r="P170" s="376"/>
      <c r="Q170" s="376"/>
      <c r="R170" s="376"/>
      <c r="S170" s="376"/>
      <c r="T170" s="376"/>
      <c r="U170" s="376"/>
    </row>
    <row r="171" spans="2:25" s="241" customFormat="1" hidden="1">
      <c r="B171" s="376"/>
      <c r="C171" s="376"/>
      <c r="D171" s="376"/>
      <c r="E171" s="376"/>
      <c r="F171" s="376"/>
      <c r="G171" s="376"/>
      <c r="H171" s="376"/>
      <c r="I171" s="376"/>
      <c r="J171" s="376"/>
      <c r="K171" s="376"/>
      <c r="L171" s="376"/>
      <c r="M171" s="376"/>
      <c r="N171" s="376"/>
      <c r="O171" s="376"/>
      <c r="P171" s="376"/>
      <c r="Q171" s="376"/>
      <c r="R171" s="376"/>
      <c r="S171" s="376"/>
      <c r="T171" s="376"/>
      <c r="U171" s="376"/>
    </row>
    <row r="172" spans="2:25" s="120" customFormat="1" hidden="1">
      <c r="B172" s="377"/>
      <c r="C172" s="377"/>
      <c r="D172" s="377"/>
      <c r="E172" s="377"/>
      <c r="F172" s="377"/>
      <c r="G172" s="377"/>
      <c r="H172" s="377"/>
      <c r="I172" s="377"/>
      <c r="J172" s="377"/>
      <c r="K172" s="377"/>
      <c r="L172" s="377"/>
      <c r="M172" s="377"/>
      <c r="N172" s="377"/>
      <c r="O172" s="377"/>
      <c r="P172" s="377"/>
      <c r="Q172" s="377"/>
      <c r="R172" s="377"/>
      <c r="S172" s="377"/>
      <c r="T172" s="377"/>
      <c r="U172" s="377"/>
    </row>
    <row r="173" spans="2:25" s="120" customFormat="1" hidden="1">
      <c r="B173" s="377"/>
      <c r="C173" s="377"/>
      <c r="D173" s="377"/>
      <c r="E173" s="377"/>
      <c r="F173" s="377"/>
      <c r="G173" s="377"/>
      <c r="H173" s="377"/>
      <c r="I173" s="377"/>
      <c r="J173" s="377"/>
      <c r="K173" s="377"/>
      <c r="L173" s="377"/>
      <c r="M173" s="377"/>
      <c r="N173" s="377"/>
      <c r="O173" s="377"/>
      <c r="P173" s="377"/>
      <c r="Q173" s="377"/>
      <c r="R173" s="377"/>
      <c r="S173" s="377"/>
      <c r="T173" s="377"/>
      <c r="U173" s="377"/>
    </row>
    <row r="174" spans="2:25" s="120" customFormat="1" hidden="1">
      <c r="B174" s="377"/>
      <c r="C174" s="377"/>
      <c r="D174" s="377"/>
      <c r="E174" s="377"/>
      <c r="F174" s="377"/>
      <c r="G174" s="377"/>
      <c r="H174" s="377"/>
      <c r="I174" s="377"/>
      <c r="J174" s="377"/>
      <c r="K174" s="377"/>
      <c r="L174" s="377"/>
      <c r="M174" s="377"/>
      <c r="N174" s="377"/>
      <c r="O174" s="377"/>
      <c r="P174" s="377"/>
      <c r="Q174" s="377"/>
      <c r="R174" s="377"/>
      <c r="S174" s="377"/>
      <c r="T174" s="377"/>
      <c r="U174" s="377"/>
    </row>
    <row r="175" spans="2:25" s="120" customFormat="1" hidden="1"/>
    <row r="176" spans="2:25" s="120" customFormat="1" hidden="1"/>
    <row r="177" s="120" customFormat="1" hidden="1"/>
    <row r="178" s="120" customFormat="1" hidden="1"/>
    <row r="179" s="120" customFormat="1" hidden="1"/>
    <row r="180" s="120" customFormat="1" hidden="1"/>
    <row r="181" hidden="1"/>
    <row r="182" hidden="1"/>
    <row r="183" hidden="1"/>
    <row r="184" hidden="1"/>
    <row r="185" hidden="1"/>
    <row r="186" hidden="1"/>
  </sheetData>
  <mergeCells count="44">
    <mergeCell ref="U4:V4"/>
    <mergeCell ref="C4:D4"/>
    <mergeCell ref="E4:F4"/>
    <mergeCell ref="G4:H4"/>
    <mergeCell ref="I4:J4"/>
    <mergeCell ref="K4:L4"/>
    <mergeCell ref="W4:X4"/>
    <mergeCell ref="C52:D52"/>
    <mergeCell ref="E52:F52"/>
    <mergeCell ref="G52:H52"/>
    <mergeCell ref="I52:J52"/>
    <mergeCell ref="K52:L52"/>
    <mergeCell ref="M52:N52"/>
    <mergeCell ref="O52:P52"/>
    <mergeCell ref="Q52:R52"/>
    <mergeCell ref="S52:T52"/>
    <mergeCell ref="U52:V52"/>
    <mergeCell ref="W52:X52"/>
    <mergeCell ref="M4:N4"/>
    <mergeCell ref="O4:P4"/>
    <mergeCell ref="Q4:R4"/>
    <mergeCell ref="S4:T4"/>
    <mergeCell ref="U89:V89"/>
    <mergeCell ref="C89:D89"/>
    <mergeCell ref="E89:F89"/>
    <mergeCell ref="G89:H89"/>
    <mergeCell ref="I89:J89"/>
    <mergeCell ref="K89:L89"/>
    <mergeCell ref="W89:X89"/>
    <mergeCell ref="C114:D114"/>
    <mergeCell ref="E114:F114"/>
    <mergeCell ref="G114:H114"/>
    <mergeCell ref="I114:J114"/>
    <mergeCell ref="K114:L114"/>
    <mergeCell ref="M114:N114"/>
    <mergeCell ref="O114:P114"/>
    <mergeCell ref="Q114:R114"/>
    <mergeCell ref="S114:T114"/>
    <mergeCell ref="U114:V114"/>
    <mergeCell ref="W114:X114"/>
    <mergeCell ref="M89:N89"/>
    <mergeCell ref="O89:P89"/>
    <mergeCell ref="Q89:R89"/>
    <mergeCell ref="S89:T89"/>
  </mergeCells>
  <conditionalFormatting sqref="K88:L88">
    <cfRule type="cellIs" dxfId="561" priority="138" operator="lessThan">
      <formula>0</formula>
    </cfRule>
  </conditionalFormatting>
  <conditionalFormatting sqref="S4:X4">
    <cfRule type="expression" dxfId="560" priority="139">
      <formula>IF($AA$1=1,1,0)</formula>
    </cfRule>
  </conditionalFormatting>
  <conditionalFormatting sqref="I5 O10:X10 O22:X23 O36:X37 O47:X48 I53 O57:X57 O66:X67 O71:X71 O80:X80 O84:X85 I90:X90 I95:X95 I99:X100 I104:X105 I107:X107 I109:X112 I115:X115 I147:X147 K5 M5 O5:X5 K53 M53 O53:X53">
    <cfRule type="expression" dxfId="559" priority="140">
      <formula>LEN(TRIM(I5))=0</formula>
    </cfRule>
  </conditionalFormatting>
  <conditionalFormatting sqref="G10 K10 I10">
    <cfRule type="containsBlanks" dxfId="558" priority="136">
      <formula>LEN(TRIM(G10))=0</formula>
    </cfRule>
  </conditionalFormatting>
  <conditionalFormatting sqref="M10">
    <cfRule type="containsBlanks" dxfId="557" priority="135">
      <formula>LEN(TRIM(M10))=0</formula>
    </cfRule>
  </conditionalFormatting>
  <conditionalFormatting sqref="F10">
    <cfRule type="containsBlanks" dxfId="556" priority="130">
      <formula>LEN(TRIM(F10))=0</formula>
    </cfRule>
  </conditionalFormatting>
  <conditionalFormatting sqref="E10">
    <cfRule type="containsBlanks" dxfId="555" priority="128">
      <formula>LEN(TRIM(E10))=0</formula>
    </cfRule>
  </conditionalFormatting>
  <conditionalFormatting sqref="C10">
    <cfRule type="containsBlanks" dxfId="554" priority="127">
      <formula>LEN(TRIM(C10))=0</formula>
    </cfRule>
  </conditionalFormatting>
  <conditionalFormatting sqref="G22:G23 K22:K23 I22:I23">
    <cfRule type="containsBlanks" dxfId="553" priority="126">
      <formula>LEN(TRIM(G22))=0</formula>
    </cfRule>
  </conditionalFormatting>
  <conditionalFormatting sqref="M22:M23">
    <cfRule type="containsBlanks" dxfId="552" priority="125">
      <formula>LEN(TRIM(M22))=0</formula>
    </cfRule>
  </conditionalFormatting>
  <conditionalFormatting sqref="F22:F23">
    <cfRule type="containsBlanks" dxfId="551" priority="120">
      <formula>LEN(TRIM(F22))=0</formula>
    </cfRule>
  </conditionalFormatting>
  <conditionalFormatting sqref="E22">
    <cfRule type="containsBlanks" dxfId="550" priority="118">
      <formula>LEN(TRIM(E22))=0</formula>
    </cfRule>
  </conditionalFormatting>
  <conditionalFormatting sqref="C22">
    <cfRule type="containsBlanks" dxfId="549" priority="117">
      <formula>LEN(TRIM(C22))=0</formula>
    </cfRule>
  </conditionalFormatting>
  <conditionalFormatting sqref="E23">
    <cfRule type="containsBlanks" dxfId="548" priority="116">
      <formula>LEN(TRIM(E23))=0</formula>
    </cfRule>
  </conditionalFormatting>
  <conditionalFormatting sqref="C23">
    <cfRule type="containsBlanks" dxfId="547" priority="115">
      <formula>LEN(TRIM(C23))=0</formula>
    </cfRule>
  </conditionalFormatting>
  <conditionalFormatting sqref="F36:F37">
    <cfRule type="containsBlanks" dxfId="546" priority="110">
      <formula>LEN(TRIM(F36))=0</formula>
    </cfRule>
  </conditionalFormatting>
  <conditionalFormatting sqref="F47:F48">
    <cfRule type="containsBlanks" dxfId="545" priority="104">
      <formula>LEN(TRIM(F47))=0</formula>
    </cfRule>
  </conditionalFormatting>
  <conditionalFormatting sqref="M57">
    <cfRule type="containsBlanks" dxfId="544" priority="101">
      <formula>LEN(TRIM(M57))=0</formula>
    </cfRule>
  </conditionalFormatting>
  <conditionalFormatting sqref="G57 K57 I57">
    <cfRule type="containsBlanks" dxfId="543" priority="102">
      <formula>LEN(TRIM(G57))=0</formula>
    </cfRule>
  </conditionalFormatting>
  <conditionalFormatting sqref="E57">
    <cfRule type="containsBlanks" dxfId="542" priority="94">
      <formula>LEN(TRIM(E57))=0</formula>
    </cfRule>
  </conditionalFormatting>
  <conditionalFormatting sqref="C57">
    <cfRule type="containsBlanks" dxfId="541" priority="93">
      <formula>LEN(TRIM(C57))=0</formula>
    </cfRule>
  </conditionalFormatting>
  <conditionalFormatting sqref="M66:M67">
    <cfRule type="containsBlanks" dxfId="540" priority="91">
      <formula>LEN(TRIM(M66))=0</formula>
    </cfRule>
  </conditionalFormatting>
  <conditionalFormatting sqref="G66:G67 K66:K67 I66:I67">
    <cfRule type="containsBlanks" dxfId="539" priority="92">
      <formula>LEN(TRIM(G66))=0</formula>
    </cfRule>
  </conditionalFormatting>
  <conditionalFormatting sqref="E66">
    <cfRule type="containsBlanks" dxfId="538" priority="84">
      <formula>LEN(TRIM(E66))=0</formula>
    </cfRule>
  </conditionalFormatting>
  <conditionalFormatting sqref="C66">
    <cfRule type="containsBlanks" dxfId="537" priority="83">
      <formula>LEN(TRIM(C66))=0</formula>
    </cfRule>
  </conditionalFormatting>
  <conditionalFormatting sqref="E67">
    <cfRule type="containsBlanks" dxfId="536" priority="82">
      <formula>LEN(TRIM(E67))=0</formula>
    </cfRule>
  </conditionalFormatting>
  <conditionalFormatting sqref="C67">
    <cfRule type="containsBlanks" dxfId="535" priority="81">
      <formula>LEN(TRIM(C67))=0</formula>
    </cfRule>
  </conditionalFormatting>
  <conditionalFormatting sqref="M71">
    <cfRule type="containsBlanks" dxfId="534" priority="79">
      <formula>LEN(TRIM(M71))=0</formula>
    </cfRule>
  </conditionalFormatting>
  <conditionalFormatting sqref="G71 I71 K71">
    <cfRule type="containsBlanks" dxfId="533" priority="80">
      <formula>LEN(TRIM(G71))=0</formula>
    </cfRule>
  </conditionalFormatting>
  <conditionalFormatting sqref="E71">
    <cfRule type="containsBlanks" dxfId="532" priority="72">
      <formula>LEN(TRIM(E71))=0</formula>
    </cfRule>
  </conditionalFormatting>
  <conditionalFormatting sqref="C71">
    <cfRule type="containsBlanks" dxfId="531" priority="71">
      <formula>LEN(TRIM(C71))=0</formula>
    </cfRule>
  </conditionalFormatting>
  <conditionalFormatting sqref="M80">
    <cfRule type="containsBlanks" dxfId="530" priority="69">
      <formula>LEN(TRIM(M80))=0</formula>
    </cfRule>
  </conditionalFormatting>
  <conditionalFormatting sqref="G80 K80 I80">
    <cfRule type="containsBlanks" dxfId="529" priority="70">
      <formula>LEN(TRIM(G80))=0</formula>
    </cfRule>
  </conditionalFormatting>
  <conditionalFormatting sqref="E80">
    <cfRule type="containsBlanks" dxfId="528" priority="62">
      <formula>LEN(TRIM(E80))=0</formula>
    </cfRule>
  </conditionalFormatting>
  <conditionalFormatting sqref="C80">
    <cfRule type="containsBlanks" dxfId="527" priority="61">
      <formula>LEN(TRIM(C80))=0</formula>
    </cfRule>
  </conditionalFormatting>
  <conditionalFormatting sqref="M85">
    <cfRule type="containsBlanks" dxfId="526" priority="59">
      <formula>LEN(TRIM(M85))=0</formula>
    </cfRule>
  </conditionalFormatting>
  <conditionalFormatting sqref="G85 K85 I85">
    <cfRule type="containsBlanks" dxfId="525" priority="60">
      <formula>LEN(TRIM(G85))=0</formula>
    </cfRule>
  </conditionalFormatting>
  <conditionalFormatting sqref="E85">
    <cfRule type="containsBlanks" dxfId="524" priority="52">
      <formula>LEN(TRIM(E85))=0</formula>
    </cfRule>
  </conditionalFormatting>
  <conditionalFormatting sqref="C85">
    <cfRule type="containsBlanks" dxfId="523" priority="51">
      <formula>LEN(TRIM(C85))=0</formula>
    </cfRule>
  </conditionalFormatting>
  <conditionalFormatting sqref="D10">
    <cfRule type="containsBlanks" dxfId="522" priority="50">
      <formula>LEN(TRIM(D10))=0</formula>
    </cfRule>
  </conditionalFormatting>
  <conditionalFormatting sqref="D22:D23">
    <cfRule type="containsBlanks" dxfId="521" priority="49">
      <formula>LEN(TRIM(D22))=0</formula>
    </cfRule>
  </conditionalFormatting>
  <conditionalFormatting sqref="D36:D37">
    <cfRule type="containsBlanks" dxfId="520" priority="48">
      <formula>LEN(TRIM(D36))=0</formula>
    </cfRule>
  </conditionalFormatting>
  <conditionalFormatting sqref="D47:D48">
    <cfRule type="containsBlanks" dxfId="519" priority="47">
      <formula>LEN(TRIM(D47))=0</formula>
    </cfRule>
  </conditionalFormatting>
  <conditionalFormatting sqref="H10">
    <cfRule type="containsBlanks" dxfId="518" priority="46">
      <formula>LEN(TRIM(H10))=0</formula>
    </cfRule>
  </conditionalFormatting>
  <conditionalFormatting sqref="H22:H23">
    <cfRule type="containsBlanks" dxfId="517" priority="45">
      <formula>LEN(TRIM(H22))=0</formula>
    </cfRule>
  </conditionalFormatting>
  <conditionalFormatting sqref="H36:H37">
    <cfRule type="containsBlanks" dxfId="516" priority="44">
      <formula>LEN(TRIM(H36))=0</formula>
    </cfRule>
  </conditionalFormatting>
  <conditionalFormatting sqref="H47:H48">
    <cfRule type="containsBlanks" dxfId="515" priority="43">
      <formula>LEN(TRIM(H47))=0</formula>
    </cfRule>
  </conditionalFormatting>
  <conditionalFormatting sqref="J10">
    <cfRule type="containsBlanks" dxfId="514" priority="42">
      <formula>LEN(TRIM(J10))=0</formula>
    </cfRule>
  </conditionalFormatting>
  <conditionalFormatting sqref="J22:J23">
    <cfRule type="containsBlanks" dxfId="513" priority="41">
      <formula>LEN(TRIM(J22))=0</formula>
    </cfRule>
  </conditionalFormatting>
  <conditionalFormatting sqref="J36:J37">
    <cfRule type="containsBlanks" dxfId="512" priority="40">
      <formula>LEN(TRIM(J36))=0</formula>
    </cfRule>
  </conditionalFormatting>
  <conditionalFormatting sqref="J47:J48">
    <cfRule type="containsBlanks" dxfId="511" priority="39">
      <formula>LEN(TRIM(J47))=0</formula>
    </cfRule>
  </conditionalFormatting>
  <conditionalFormatting sqref="L10">
    <cfRule type="containsBlanks" dxfId="510" priority="38">
      <formula>LEN(TRIM(L10))=0</formula>
    </cfRule>
  </conditionalFormatting>
  <conditionalFormatting sqref="L22:L23">
    <cfRule type="containsBlanks" dxfId="509" priority="37">
      <formula>LEN(TRIM(L22))=0</formula>
    </cfRule>
  </conditionalFormatting>
  <conditionalFormatting sqref="L36:L37">
    <cfRule type="containsBlanks" dxfId="508" priority="36">
      <formula>LEN(TRIM(L36))=0</formula>
    </cfRule>
  </conditionalFormatting>
  <conditionalFormatting sqref="L47:L48">
    <cfRule type="containsBlanks" dxfId="507" priority="35">
      <formula>LEN(TRIM(L47))=0</formula>
    </cfRule>
  </conditionalFormatting>
  <conditionalFormatting sqref="N10">
    <cfRule type="containsBlanks" dxfId="506" priority="34">
      <formula>LEN(TRIM(N10))=0</formula>
    </cfRule>
  </conditionalFormatting>
  <conditionalFormatting sqref="N22:N23">
    <cfRule type="containsBlanks" dxfId="505" priority="33">
      <formula>LEN(TRIM(N22))=0</formula>
    </cfRule>
  </conditionalFormatting>
  <conditionalFormatting sqref="N36:N37">
    <cfRule type="containsBlanks" dxfId="504" priority="32">
      <formula>LEN(TRIM(N36))=0</formula>
    </cfRule>
  </conditionalFormatting>
  <conditionalFormatting sqref="N47:N48">
    <cfRule type="containsBlanks" dxfId="503" priority="31">
      <formula>LEN(TRIM(N47))=0</formula>
    </cfRule>
  </conditionalFormatting>
  <conditionalFormatting sqref="D66:D67">
    <cfRule type="containsBlanks" dxfId="502" priority="29">
      <formula>LEN(TRIM(D66))=0</formula>
    </cfRule>
  </conditionalFormatting>
  <conditionalFormatting sqref="D84:D85">
    <cfRule type="containsBlanks" dxfId="501" priority="26">
      <formula>LEN(TRIM(D84))=0</formula>
    </cfRule>
  </conditionalFormatting>
  <conditionalFormatting sqref="D80">
    <cfRule type="containsBlanks" dxfId="500" priority="27">
      <formula>LEN(TRIM(D80))=0</formula>
    </cfRule>
  </conditionalFormatting>
  <conditionalFormatting sqref="D57">
    <cfRule type="containsBlanks" dxfId="499" priority="30">
      <formula>LEN(TRIM(D57))=0</formula>
    </cfRule>
  </conditionalFormatting>
  <conditionalFormatting sqref="D71">
    <cfRule type="containsBlanks" dxfId="498" priority="28">
      <formula>LEN(TRIM(D71))=0</formula>
    </cfRule>
  </conditionalFormatting>
  <conditionalFormatting sqref="F66:F67">
    <cfRule type="containsBlanks" dxfId="497" priority="24">
      <formula>LEN(TRIM(F66))=0</formula>
    </cfRule>
  </conditionalFormatting>
  <conditionalFormatting sqref="F84:F85">
    <cfRule type="containsBlanks" dxfId="496" priority="21">
      <formula>LEN(TRIM(F84))=0</formula>
    </cfRule>
  </conditionalFormatting>
  <conditionalFormatting sqref="F80">
    <cfRule type="containsBlanks" dxfId="495" priority="22">
      <formula>LEN(TRIM(F80))=0</formula>
    </cfRule>
  </conditionalFormatting>
  <conditionalFormatting sqref="F57">
    <cfRule type="containsBlanks" dxfId="494" priority="25">
      <formula>LEN(TRIM(F57))=0</formula>
    </cfRule>
  </conditionalFormatting>
  <conditionalFormatting sqref="F71">
    <cfRule type="containsBlanks" dxfId="493" priority="23">
      <formula>LEN(TRIM(F71))=0</formula>
    </cfRule>
  </conditionalFormatting>
  <conditionalFormatting sqref="H66:H67">
    <cfRule type="containsBlanks" dxfId="492" priority="19">
      <formula>LEN(TRIM(H66))=0</formula>
    </cfRule>
  </conditionalFormatting>
  <conditionalFormatting sqref="H84:H85">
    <cfRule type="containsBlanks" dxfId="491" priority="16">
      <formula>LEN(TRIM(H84))=0</formula>
    </cfRule>
  </conditionalFormatting>
  <conditionalFormatting sqref="H80">
    <cfRule type="containsBlanks" dxfId="490" priority="17">
      <formula>LEN(TRIM(H80))=0</formula>
    </cfRule>
  </conditionalFormatting>
  <conditionalFormatting sqref="H57">
    <cfRule type="containsBlanks" dxfId="489" priority="20">
      <formula>LEN(TRIM(H57))=0</formula>
    </cfRule>
  </conditionalFormatting>
  <conditionalFormatting sqref="H71">
    <cfRule type="containsBlanks" dxfId="488" priority="18">
      <formula>LEN(TRIM(H71))=0</formula>
    </cfRule>
  </conditionalFormatting>
  <conditionalFormatting sqref="J66:J67">
    <cfRule type="containsBlanks" dxfId="487" priority="14">
      <formula>LEN(TRIM(J66))=0</formula>
    </cfRule>
  </conditionalFormatting>
  <conditionalFormatting sqref="J84:J85">
    <cfRule type="containsBlanks" dxfId="486" priority="11">
      <formula>LEN(TRIM(J84))=0</formula>
    </cfRule>
  </conditionalFormatting>
  <conditionalFormatting sqref="J80">
    <cfRule type="containsBlanks" dxfId="485" priority="12">
      <formula>LEN(TRIM(J80))=0</formula>
    </cfRule>
  </conditionalFormatting>
  <conditionalFormatting sqref="J57">
    <cfRule type="containsBlanks" dxfId="484" priority="15">
      <formula>LEN(TRIM(J57))=0</formula>
    </cfRule>
  </conditionalFormatting>
  <conditionalFormatting sqref="J71">
    <cfRule type="containsBlanks" dxfId="483" priority="13">
      <formula>LEN(TRIM(J71))=0</formula>
    </cfRule>
  </conditionalFormatting>
  <conditionalFormatting sqref="L66:L67">
    <cfRule type="containsBlanks" dxfId="482" priority="9">
      <formula>LEN(TRIM(L66))=0</formula>
    </cfRule>
  </conditionalFormatting>
  <conditionalFormatting sqref="L84:L85">
    <cfRule type="containsBlanks" dxfId="481" priority="6">
      <formula>LEN(TRIM(L84))=0</formula>
    </cfRule>
  </conditionalFormatting>
  <conditionalFormatting sqref="L80">
    <cfRule type="containsBlanks" dxfId="480" priority="7">
      <formula>LEN(TRIM(L80))=0</formula>
    </cfRule>
  </conditionalFormatting>
  <conditionalFormatting sqref="L57">
    <cfRule type="containsBlanks" dxfId="479" priority="10">
      <formula>LEN(TRIM(L57))=0</formula>
    </cfRule>
  </conditionalFormatting>
  <conditionalFormatting sqref="L71">
    <cfRule type="containsBlanks" dxfId="478" priority="8">
      <formula>LEN(TRIM(L71))=0</formula>
    </cfRule>
  </conditionalFormatting>
  <conditionalFormatting sqref="N66:N67">
    <cfRule type="containsBlanks" dxfId="477" priority="4">
      <formula>LEN(TRIM(N66))=0</formula>
    </cfRule>
  </conditionalFormatting>
  <conditionalFormatting sqref="N84:N85">
    <cfRule type="containsBlanks" dxfId="476" priority="1">
      <formula>LEN(TRIM(N84))=0</formula>
    </cfRule>
  </conditionalFormatting>
  <conditionalFormatting sqref="N80">
    <cfRule type="containsBlanks" dxfId="475" priority="2">
      <formula>LEN(TRIM(N80))=0</formula>
    </cfRule>
  </conditionalFormatting>
  <conditionalFormatting sqref="N57">
    <cfRule type="containsBlanks" dxfId="474" priority="5">
      <formula>LEN(TRIM(N57))=0</formula>
    </cfRule>
  </conditionalFormatting>
  <conditionalFormatting sqref="N71">
    <cfRule type="containsBlanks" dxfId="473" priority="3">
      <formula>LEN(TRIM(N71))=0</formula>
    </cfRule>
  </conditionalFormatting>
  <pageMargins left="0.7" right="0.7" top="0.75" bottom="0.75" header="0.51180555555555496" footer="0.51180555555555496"/>
  <pageSetup paperSize="9" firstPageNumber="0" orientation="landscape" horizontalDpi="300" verticalDpi="30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B1:X89"/>
  <sheetViews>
    <sheetView showGridLines="0" topLeftCell="A12" zoomScaleNormal="100" workbookViewId="0">
      <selection activeCell="D22" sqref="D22"/>
    </sheetView>
  </sheetViews>
  <sheetFormatPr baseColWidth="10" defaultColWidth="8.83203125" defaultRowHeight="13"/>
  <cols>
    <col min="1" max="1" width="2.6640625" customWidth="1"/>
    <col min="2" max="2" width="40.1640625" customWidth="1"/>
    <col min="3" max="3" width="11.5"/>
    <col min="4" max="4" width="8.6640625" customWidth="1"/>
    <col min="5" max="5" width="11.5"/>
    <col min="6" max="6" width="8.5" customWidth="1"/>
    <col min="7" max="7" width="11.5"/>
    <col min="8" max="8" width="8.5" customWidth="1"/>
    <col min="9" max="9" width="11.5"/>
    <col min="10" max="10" width="8.6640625" customWidth="1"/>
    <col min="11" max="11" width="11.5"/>
    <col min="12" max="12" width="8.5" customWidth="1"/>
    <col min="13" max="13" width="11.5"/>
    <col min="14" max="14" width="8.1640625" customWidth="1"/>
    <col min="15" max="15" width="11.5"/>
    <col min="16" max="16" width="8.6640625" customWidth="1"/>
    <col min="17" max="17" width="11.5"/>
    <col min="18" max="18" width="9.5" customWidth="1"/>
    <col min="19" max="19" width="11.5"/>
    <col min="20" max="20" width="8.83203125" customWidth="1"/>
    <col min="21" max="21" width="11.5"/>
    <col min="22" max="22" width="8" customWidth="1"/>
    <col min="23" max="23" width="11.5"/>
    <col min="24" max="24" width="7.83203125" customWidth="1"/>
    <col min="25" max="1025" width="8.83203125" customWidth="1"/>
  </cols>
  <sheetData>
    <row r="1" spans="2:24" ht="15" customHeight="1"/>
    <row r="2" spans="2:24" ht="96" customHeight="1">
      <c r="B2" s="295" t="s">
        <v>627</v>
      </c>
    </row>
    <row r="3" spans="2:24" ht="30.75" customHeight="1">
      <c r="B3" s="296" t="s">
        <v>628</v>
      </c>
    </row>
    <row r="4" spans="2:24" ht="14">
      <c r="B4" s="329" t="s">
        <v>513</v>
      </c>
      <c r="C4" s="870">
        <v>2019</v>
      </c>
      <c r="D4" s="870"/>
      <c r="E4" s="870">
        <v>2020</v>
      </c>
      <c r="F4" s="870"/>
      <c r="G4" s="870">
        <v>2021</v>
      </c>
      <c r="H4" s="870"/>
      <c r="I4" s="870" t="s">
        <v>514</v>
      </c>
      <c r="J4" s="870"/>
      <c r="K4" s="870" t="s">
        <v>515</v>
      </c>
      <c r="L4" s="870"/>
      <c r="M4" s="870" t="s">
        <v>516</v>
      </c>
      <c r="N4" s="870"/>
      <c r="O4" s="870"/>
      <c r="P4" s="870"/>
      <c r="Q4" s="870"/>
      <c r="R4" s="870"/>
      <c r="S4" s="870"/>
      <c r="T4" s="870"/>
      <c r="U4" s="870"/>
      <c r="V4" s="870"/>
      <c r="W4" s="870"/>
      <c r="X4" s="870"/>
    </row>
    <row r="5" spans="2:24">
      <c r="B5" s="378"/>
      <c r="C5" s="299" t="s">
        <v>517</v>
      </c>
      <c r="D5" s="379" t="s">
        <v>629</v>
      </c>
      <c r="E5" s="299" t="s">
        <v>517</v>
      </c>
      <c r="F5" s="379" t="s">
        <v>629</v>
      </c>
      <c r="G5" s="299" t="s">
        <v>517</v>
      </c>
      <c r="H5" s="379" t="s">
        <v>629</v>
      </c>
      <c r="I5" s="299" t="s">
        <v>517</v>
      </c>
      <c r="J5" s="379" t="s">
        <v>629</v>
      </c>
      <c r="K5" s="299" t="s">
        <v>517</v>
      </c>
      <c r="L5" s="379" t="s">
        <v>629</v>
      </c>
      <c r="M5" s="299" t="s">
        <v>517</v>
      </c>
      <c r="N5" s="379" t="s">
        <v>629</v>
      </c>
      <c r="O5" s="299"/>
      <c r="P5" s="379"/>
      <c r="Q5" s="299"/>
      <c r="R5" s="379"/>
      <c r="S5" s="299"/>
      <c r="T5" s="379"/>
      <c r="U5" s="299"/>
      <c r="V5" s="379"/>
      <c r="W5" s="299"/>
      <c r="X5" s="379"/>
    </row>
    <row r="6" spans="2:24">
      <c r="B6" s="380" t="s">
        <v>630</v>
      </c>
      <c r="C6" s="381">
        <v>135096</v>
      </c>
      <c r="D6" s="834">
        <f>C6/C$6</f>
        <v>1</v>
      </c>
      <c r="E6" s="381">
        <v>223912</v>
      </c>
      <c r="F6" s="834">
        <f>E6/E$6</f>
        <v>1</v>
      </c>
      <c r="G6" s="381">
        <v>394390</v>
      </c>
      <c r="H6" s="834">
        <f>G6/G$6</f>
        <v>1</v>
      </c>
      <c r="I6" s="381">
        <v>890000</v>
      </c>
      <c r="J6" s="382">
        <f>I6/I$6</f>
        <v>1</v>
      </c>
      <c r="K6" s="381">
        <v>1485000</v>
      </c>
      <c r="L6" s="382">
        <f>K6/K$6</f>
        <v>1</v>
      </c>
      <c r="M6" s="381">
        <v>1912500</v>
      </c>
      <c r="N6" s="382">
        <f>M6/M$6</f>
        <v>1</v>
      </c>
      <c r="O6" s="381"/>
      <c r="P6" s="382"/>
      <c r="Q6" s="381"/>
      <c r="R6" s="382"/>
      <c r="S6" s="381"/>
      <c r="T6" s="382"/>
      <c r="U6" s="381"/>
      <c r="V6" s="382"/>
      <c r="W6" s="381"/>
      <c r="X6" s="382"/>
    </row>
    <row r="7" spans="2:24" ht="13.5" customHeight="1">
      <c r="B7" s="380" t="s">
        <v>631</v>
      </c>
      <c r="C7" s="381">
        <v>0</v>
      </c>
      <c r="D7" s="834">
        <f t="shared" ref="D7:D31" si="0">C7/C$6</f>
        <v>0</v>
      </c>
      <c r="E7" s="381">
        <v>95139</v>
      </c>
      <c r="F7" s="834">
        <f t="shared" ref="F7:F31" si="1">E7/E$6</f>
        <v>0.42489460145056984</v>
      </c>
      <c r="G7" s="381">
        <v>133163</v>
      </c>
      <c r="H7" s="834">
        <f t="shared" ref="H7:H31" si="2">G7/G$6</f>
        <v>0.33764294226527042</v>
      </c>
      <c r="I7" s="381">
        <v>0</v>
      </c>
      <c r="J7" s="382">
        <f t="shared" ref="J7:J31" si="3">I7/I$6</f>
        <v>0</v>
      </c>
      <c r="K7" s="381">
        <v>0</v>
      </c>
      <c r="L7" s="382">
        <f t="shared" ref="L7:L31" si="4">K7/K$6</f>
        <v>0</v>
      </c>
      <c r="M7" s="381">
        <v>0</v>
      </c>
      <c r="N7" s="382">
        <f t="shared" ref="N7:N31" si="5">M7/M$6</f>
        <v>0</v>
      </c>
      <c r="O7" s="381"/>
      <c r="P7" s="382"/>
      <c r="Q7" s="381"/>
      <c r="R7" s="382"/>
      <c r="S7" s="381"/>
      <c r="T7" s="382"/>
      <c r="U7" s="381"/>
      <c r="V7" s="382"/>
      <c r="W7" s="381"/>
      <c r="X7" s="382"/>
    </row>
    <row r="8" spans="2:24">
      <c r="B8" s="380" t="s">
        <v>632</v>
      </c>
      <c r="C8" s="381">
        <v>29718</v>
      </c>
      <c r="D8" s="834">
        <f t="shared" si="0"/>
        <v>0.2199769053117783</v>
      </c>
      <c r="E8" s="381">
        <v>0</v>
      </c>
      <c r="F8" s="834">
        <f t="shared" si="1"/>
        <v>0</v>
      </c>
      <c r="G8" s="381">
        <v>0</v>
      </c>
      <c r="H8" s="834">
        <f t="shared" si="2"/>
        <v>0</v>
      </c>
      <c r="I8" s="381">
        <v>0</v>
      </c>
      <c r="J8" s="382">
        <f t="shared" si="3"/>
        <v>0</v>
      </c>
      <c r="K8" s="381">
        <v>0</v>
      </c>
      <c r="L8" s="382">
        <f t="shared" si="4"/>
        <v>0</v>
      </c>
      <c r="M8" s="381">
        <v>0</v>
      </c>
      <c r="N8" s="382">
        <f t="shared" si="5"/>
        <v>0</v>
      </c>
      <c r="O8" s="381"/>
      <c r="P8" s="382"/>
      <c r="Q8" s="381"/>
      <c r="R8" s="382"/>
      <c r="S8" s="381"/>
      <c r="T8" s="382"/>
      <c r="U8" s="381"/>
      <c r="V8" s="382"/>
      <c r="W8" s="381"/>
      <c r="X8" s="382"/>
    </row>
    <row r="9" spans="2:24">
      <c r="B9" s="380" t="s">
        <v>633</v>
      </c>
      <c r="C9" s="381">
        <v>24100</v>
      </c>
      <c r="D9" s="834">
        <f t="shared" si="0"/>
        <v>0.17839166222538047</v>
      </c>
      <c r="E9" s="381">
        <v>25000</v>
      </c>
      <c r="F9" s="834">
        <f t="shared" si="1"/>
        <v>0.11165100575225982</v>
      </c>
      <c r="G9" s="381">
        <v>0</v>
      </c>
      <c r="H9" s="834">
        <f t="shared" si="2"/>
        <v>0</v>
      </c>
      <c r="I9" s="381">
        <v>0</v>
      </c>
      <c r="J9" s="382">
        <f t="shared" si="3"/>
        <v>0</v>
      </c>
      <c r="K9" s="381">
        <v>0</v>
      </c>
      <c r="L9" s="382">
        <f t="shared" si="4"/>
        <v>0</v>
      </c>
      <c r="M9" s="381">
        <v>0</v>
      </c>
      <c r="N9" s="382">
        <f t="shared" si="5"/>
        <v>0</v>
      </c>
      <c r="O9" s="381"/>
      <c r="P9" s="382"/>
      <c r="Q9" s="381"/>
      <c r="R9" s="382"/>
      <c r="S9" s="381"/>
      <c r="T9" s="382"/>
      <c r="U9" s="381"/>
      <c r="V9" s="382"/>
      <c r="W9" s="381"/>
      <c r="X9" s="382"/>
    </row>
    <row r="10" spans="2:24">
      <c r="B10" s="383" t="s">
        <v>634</v>
      </c>
      <c r="C10" s="817">
        <f>SUM(C6:C9)</f>
        <v>188914</v>
      </c>
      <c r="D10" s="818">
        <f t="shared" si="0"/>
        <v>1.3983685675371587</v>
      </c>
      <c r="E10" s="817">
        <f>SUM(E6:E9)</f>
        <v>344051</v>
      </c>
      <c r="F10" s="818">
        <f t="shared" si="1"/>
        <v>1.5365456072028296</v>
      </c>
      <c r="G10" s="817">
        <f>SUM(G6:G9)</f>
        <v>527553</v>
      </c>
      <c r="H10" s="818">
        <f t="shared" si="2"/>
        <v>1.3376429422652705</v>
      </c>
      <c r="I10" s="817">
        <f>SUM(I6:I9)</f>
        <v>890000</v>
      </c>
      <c r="J10" s="818">
        <f t="shared" si="3"/>
        <v>1</v>
      </c>
      <c r="K10" s="817">
        <f>SUM(K6:K9)</f>
        <v>1485000</v>
      </c>
      <c r="L10" s="818">
        <f t="shared" si="4"/>
        <v>1</v>
      </c>
      <c r="M10" s="817">
        <f>SUM(M6:M9)</f>
        <v>1912500</v>
      </c>
      <c r="N10" s="818">
        <f t="shared" si="5"/>
        <v>1</v>
      </c>
      <c r="O10" s="384"/>
      <c r="P10" s="385"/>
      <c r="Q10" s="384"/>
      <c r="R10" s="385"/>
      <c r="S10" s="384"/>
      <c r="T10" s="385"/>
      <c r="U10" s="384"/>
      <c r="V10" s="385"/>
      <c r="W10" s="384"/>
      <c r="X10" s="385"/>
    </row>
    <row r="11" spans="2:24">
      <c r="B11" s="380" t="s">
        <v>635</v>
      </c>
      <c r="C11" s="381">
        <v>-59993</v>
      </c>
      <c r="D11" s="834">
        <f t="shared" si="0"/>
        <v>-0.4440768046426245</v>
      </c>
      <c r="E11" s="381">
        <v>-53274</v>
      </c>
      <c r="F11" s="834">
        <f t="shared" si="1"/>
        <v>-0.23792382721783559</v>
      </c>
      <c r="G11" s="381">
        <v>-263495</v>
      </c>
      <c r="H11" s="834">
        <f t="shared" si="2"/>
        <v>-0.66810771064175056</v>
      </c>
      <c r="I11" s="381">
        <v>-329620</v>
      </c>
      <c r="J11" s="382">
        <f t="shared" si="3"/>
        <v>-0.37035955056179776</v>
      </c>
      <c r="K11" s="381">
        <v>-617350</v>
      </c>
      <c r="L11" s="382">
        <f t="shared" si="4"/>
        <v>-0.41572390572390572</v>
      </c>
      <c r="M11" s="381">
        <v>-810200</v>
      </c>
      <c r="N11" s="382">
        <f t="shared" si="5"/>
        <v>-0.42363398692810456</v>
      </c>
      <c r="O11" s="381"/>
      <c r="P11" s="382"/>
      <c r="Q11" s="381"/>
      <c r="R11" s="382"/>
      <c r="S11" s="381"/>
      <c r="T11" s="382"/>
      <c r="U11" s="381"/>
      <c r="V11" s="382"/>
      <c r="W11" s="381"/>
      <c r="X11" s="382"/>
    </row>
    <row r="12" spans="2:24">
      <c r="B12" s="380" t="s">
        <v>636</v>
      </c>
      <c r="C12" s="381">
        <v>-89515</v>
      </c>
      <c r="D12" s="834">
        <f t="shared" si="0"/>
        <v>-0.6626028897968852</v>
      </c>
      <c r="E12" s="381">
        <v>-119225</v>
      </c>
      <c r="F12" s="834">
        <f t="shared" si="1"/>
        <v>-0.53246364643252708</v>
      </c>
      <c r="G12" s="381">
        <v>-114180</v>
      </c>
      <c r="H12" s="834">
        <f t="shared" si="2"/>
        <v>-0.28951038312330435</v>
      </c>
      <c r="I12" s="381">
        <v>-142305</v>
      </c>
      <c r="J12" s="382">
        <f t="shared" si="3"/>
        <v>-0.15989325842696631</v>
      </c>
      <c r="K12" s="381">
        <v>-156505</v>
      </c>
      <c r="L12" s="382">
        <f t="shared" si="4"/>
        <v>-0.1053905723905724</v>
      </c>
      <c r="M12" s="381">
        <v>-172189</v>
      </c>
      <c r="N12" s="382">
        <f t="shared" si="5"/>
        <v>-9.0033464052287585E-2</v>
      </c>
      <c r="O12" s="381"/>
      <c r="P12" s="382"/>
      <c r="Q12" s="381"/>
      <c r="R12" s="382"/>
      <c r="S12" s="381"/>
      <c r="T12" s="382"/>
      <c r="U12" s="381"/>
      <c r="V12" s="382"/>
      <c r="W12" s="381"/>
      <c r="X12" s="382"/>
    </row>
    <row r="13" spans="2:24">
      <c r="B13" s="380" t="s">
        <v>637</v>
      </c>
      <c r="C13" s="381">
        <v>-27954</v>
      </c>
      <c r="D13" s="834">
        <f t="shared" si="0"/>
        <v>-0.20691952389411974</v>
      </c>
      <c r="E13" s="381">
        <v>-15273</v>
      </c>
      <c r="F13" s="834">
        <f t="shared" si="1"/>
        <v>-6.8209832434170573E-2</v>
      </c>
      <c r="G13" s="381">
        <v>-8606</v>
      </c>
      <c r="H13" s="834">
        <f t="shared" si="2"/>
        <v>-2.1821040087223308E-2</v>
      </c>
      <c r="I13" s="381">
        <v>-31000</v>
      </c>
      <c r="J13" s="382">
        <f t="shared" si="3"/>
        <v>-3.4831460674157301E-2</v>
      </c>
      <c r="K13" s="381">
        <v>-36600</v>
      </c>
      <c r="L13" s="382">
        <f t="shared" si="4"/>
        <v>-2.4646464646464646E-2</v>
      </c>
      <c r="M13" s="381">
        <v>-37260</v>
      </c>
      <c r="N13" s="382">
        <f t="shared" si="5"/>
        <v>-1.9482352941176471E-2</v>
      </c>
      <c r="O13" s="381"/>
      <c r="P13" s="382"/>
      <c r="Q13" s="381"/>
      <c r="R13" s="382"/>
      <c r="S13" s="381"/>
      <c r="T13" s="382"/>
      <c r="U13" s="381"/>
      <c r="V13" s="382"/>
      <c r="W13" s="381"/>
      <c r="X13" s="382"/>
    </row>
    <row r="14" spans="2:24">
      <c r="B14" s="380" t="s">
        <v>638</v>
      </c>
      <c r="C14" s="381">
        <v>-10715</v>
      </c>
      <c r="D14" s="834">
        <f t="shared" si="0"/>
        <v>-7.9313969325516667E-2</v>
      </c>
      <c r="E14" s="381">
        <v>-7103</v>
      </c>
      <c r="F14" s="834">
        <f t="shared" si="1"/>
        <v>-3.1722283754332059E-2</v>
      </c>
      <c r="G14" s="381">
        <v>-4376</v>
      </c>
      <c r="H14" s="834">
        <f t="shared" si="2"/>
        <v>-1.1095616014604832E-2</v>
      </c>
      <c r="I14" s="381">
        <v>-9041</v>
      </c>
      <c r="J14" s="382">
        <f t="shared" si="3"/>
        <v>-1.0158426966292135E-2</v>
      </c>
      <c r="K14" s="381">
        <v>-9945</v>
      </c>
      <c r="L14" s="382">
        <f t="shared" si="4"/>
        <v>-6.6969696969696969E-3</v>
      </c>
      <c r="M14" s="381">
        <v>-10939</v>
      </c>
      <c r="N14" s="382">
        <f t="shared" si="5"/>
        <v>-5.7197385620915029E-3</v>
      </c>
      <c r="O14" s="381"/>
      <c r="P14" s="382"/>
      <c r="Q14" s="381"/>
      <c r="R14" s="382"/>
      <c r="S14" s="381"/>
      <c r="T14" s="382"/>
      <c r="U14" s="381"/>
      <c r="V14" s="382"/>
      <c r="W14" s="381"/>
      <c r="X14" s="382"/>
    </row>
    <row r="15" spans="2:24">
      <c r="B15" s="380" t="s">
        <v>639</v>
      </c>
      <c r="C15" s="381">
        <v>56796</v>
      </c>
      <c r="D15" s="834">
        <f t="shared" si="0"/>
        <v>0.42041215135903359</v>
      </c>
      <c r="E15" s="381">
        <v>-81601</v>
      </c>
      <c r="F15" s="834">
        <f t="shared" si="1"/>
        <v>-0.36443334881560613</v>
      </c>
      <c r="G15" s="381">
        <v>27654</v>
      </c>
      <c r="H15" s="834">
        <f t="shared" si="2"/>
        <v>7.0118410710210702E-2</v>
      </c>
      <c r="I15" s="381">
        <v>0</v>
      </c>
      <c r="J15" s="382">
        <f t="shared" si="3"/>
        <v>0</v>
      </c>
      <c r="K15" s="381">
        <v>0</v>
      </c>
      <c r="L15" s="382">
        <f t="shared" si="4"/>
        <v>0</v>
      </c>
      <c r="M15" s="381">
        <v>0</v>
      </c>
      <c r="N15" s="382">
        <f t="shared" si="5"/>
        <v>0</v>
      </c>
      <c r="O15" s="381"/>
      <c r="P15" s="382"/>
      <c r="Q15" s="381"/>
      <c r="R15" s="382"/>
      <c r="S15" s="381"/>
      <c r="T15" s="382"/>
      <c r="U15" s="381"/>
      <c r="V15" s="382"/>
      <c r="W15" s="381"/>
      <c r="X15" s="382"/>
    </row>
    <row r="16" spans="2:24">
      <c r="B16" s="383" t="s">
        <v>640</v>
      </c>
      <c r="C16" s="817">
        <f>SUM(C11:C15)</f>
        <v>-131381</v>
      </c>
      <c r="D16" s="818">
        <f t="shared" si="0"/>
        <v>-0.97250103630011253</v>
      </c>
      <c r="E16" s="817">
        <f>SUM(E11:E15)</f>
        <v>-276476</v>
      </c>
      <c r="F16" s="818">
        <f t="shared" si="1"/>
        <v>-1.2347529386544713</v>
      </c>
      <c r="G16" s="817">
        <f>SUM(G11:G15)</f>
        <v>-363003</v>
      </c>
      <c r="H16" s="818">
        <f t="shared" si="2"/>
        <v>-0.92041633915667231</v>
      </c>
      <c r="I16" s="817">
        <f>SUM(I11:I15)</f>
        <v>-511966</v>
      </c>
      <c r="J16" s="818">
        <f t="shared" si="3"/>
        <v>-0.57524269662921346</v>
      </c>
      <c r="K16" s="817">
        <f>SUM(K11:K15)</f>
        <v>-820400</v>
      </c>
      <c r="L16" s="818">
        <f t="shared" si="4"/>
        <v>-0.55245791245791243</v>
      </c>
      <c r="M16" s="817">
        <f>SUM(M11:M15)</f>
        <v>-1030588</v>
      </c>
      <c r="N16" s="818">
        <f t="shared" si="5"/>
        <v>-0.53886954248366015</v>
      </c>
      <c r="O16" s="384"/>
      <c r="P16" s="385"/>
      <c r="Q16" s="384"/>
      <c r="R16" s="385"/>
      <c r="S16" s="384"/>
      <c r="T16" s="385"/>
      <c r="U16" s="384"/>
      <c r="V16" s="385"/>
      <c r="W16" s="384"/>
      <c r="X16" s="385"/>
    </row>
    <row r="17" spans="2:24">
      <c r="B17" s="383" t="s">
        <v>641</v>
      </c>
      <c r="C17" s="819">
        <f>C10+C16</f>
        <v>57533</v>
      </c>
      <c r="D17" s="818">
        <f t="shared" si="0"/>
        <v>0.42586753123704624</v>
      </c>
      <c r="E17" s="819">
        <f>E10+E16</f>
        <v>67575</v>
      </c>
      <c r="F17" s="818">
        <f t="shared" si="1"/>
        <v>0.30179266854835829</v>
      </c>
      <c r="G17" s="819">
        <f>G10+G16</f>
        <v>164550</v>
      </c>
      <c r="H17" s="818">
        <f t="shared" si="2"/>
        <v>0.4172266031085981</v>
      </c>
      <c r="I17" s="819">
        <f>I10+I16</f>
        <v>378034</v>
      </c>
      <c r="J17" s="818">
        <f t="shared" si="3"/>
        <v>0.42475730337078654</v>
      </c>
      <c r="K17" s="819">
        <f>K10+K16</f>
        <v>664600</v>
      </c>
      <c r="L17" s="818">
        <f t="shared" si="4"/>
        <v>0.44754208754208752</v>
      </c>
      <c r="M17" s="819">
        <f>M10+M16</f>
        <v>881912</v>
      </c>
      <c r="N17" s="818">
        <f t="shared" si="5"/>
        <v>0.46113045751633985</v>
      </c>
      <c r="O17" s="386"/>
      <c r="P17" s="385"/>
      <c r="Q17" s="386"/>
      <c r="R17" s="385"/>
      <c r="S17" s="386"/>
      <c r="T17" s="385"/>
      <c r="U17" s="386"/>
      <c r="V17" s="385"/>
      <c r="W17" s="386"/>
      <c r="X17" s="385"/>
    </row>
    <row r="18" spans="2:24">
      <c r="B18" s="387" t="s">
        <v>642</v>
      </c>
      <c r="C18" s="388">
        <v>-36152</v>
      </c>
      <c r="D18" s="835">
        <f t="shared" si="0"/>
        <v>-0.26760229762539234</v>
      </c>
      <c r="E18" s="388">
        <v>-43229</v>
      </c>
      <c r="F18" s="835">
        <f t="shared" si="1"/>
        <v>-0.19306245310657758</v>
      </c>
      <c r="G18" s="388">
        <v>-55600</v>
      </c>
      <c r="H18" s="835">
        <f t="shared" si="2"/>
        <v>-0.14097720530439412</v>
      </c>
      <c r="I18" s="388">
        <v>-90400</v>
      </c>
      <c r="J18" s="389">
        <f t="shared" si="3"/>
        <v>-0.10157303370786516</v>
      </c>
      <c r="K18" s="388">
        <v>-172208</v>
      </c>
      <c r="L18" s="389">
        <f t="shared" si="4"/>
        <v>-0.11596498316498316</v>
      </c>
      <c r="M18" s="388">
        <v>-195652</v>
      </c>
      <c r="N18" s="389">
        <f t="shared" si="5"/>
        <v>-0.10230169934640523</v>
      </c>
      <c r="O18" s="388"/>
      <c r="P18" s="389"/>
      <c r="Q18" s="388"/>
      <c r="R18" s="389"/>
      <c r="S18" s="388"/>
      <c r="T18" s="389"/>
      <c r="U18" s="388"/>
      <c r="V18" s="389"/>
      <c r="W18" s="388"/>
      <c r="X18" s="389"/>
    </row>
    <row r="19" spans="2:24">
      <c r="B19" s="383" t="s">
        <v>643</v>
      </c>
      <c r="C19" s="817">
        <f>C17+C18</f>
        <v>21381</v>
      </c>
      <c r="D19" s="818">
        <f t="shared" si="0"/>
        <v>0.15826523361165393</v>
      </c>
      <c r="E19" s="817">
        <f>E17+E18</f>
        <v>24346</v>
      </c>
      <c r="F19" s="818">
        <f t="shared" si="1"/>
        <v>0.1087302154417807</v>
      </c>
      <c r="G19" s="817">
        <f>G17+G18</f>
        <v>108950</v>
      </c>
      <c r="H19" s="818">
        <f t="shared" si="2"/>
        <v>0.27624939780420393</v>
      </c>
      <c r="I19" s="817">
        <f>I17+I18</f>
        <v>287634</v>
      </c>
      <c r="J19" s="818">
        <f t="shared" si="3"/>
        <v>0.32318426966292135</v>
      </c>
      <c r="K19" s="817">
        <f>K17+K18</f>
        <v>492392</v>
      </c>
      <c r="L19" s="818">
        <f t="shared" si="4"/>
        <v>0.33157710437710436</v>
      </c>
      <c r="M19" s="817">
        <f>M17+M18</f>
        <v>686260</v>
      </c>
      <c r="N19" s="818">
        <f t="shared" si="5"/>
        <v>0.35882875816993465</v>
      </c>
      <c r="O19" s="384"/>
      <c r="P19" s="385"/>
      <c r="Q19" s="384"/>
      <c r="R19" s="385"/>
      <c r="S19" s="384"/>
      <c r="T19" s="385"/>
      <c r="U19" s="384"/>
      <c r="V19" s="385"/>
      <c r="W19" s="384"/>
      <c r="X19" s="385"/>
    </row>
    <row r="20" spans="2:24">
      <c r="B20" s="380" t="s">
        <v>644</v>
      </c>
      <c r="C20" s="381">
        <v>-40684</v>
      </c>
      <c r="D20" s="836">
        <f t="shared" si="0"/>
        <v>-0.30114881269615679</v>
      </c>
      <c r="E20" s="381">
        <v>-45371</v>
      </c>
      <c r="F20" s="836">
        <f t="shared" si="1"/>
        <v>-0.20262871127943122</v>
      </c>
      <c r="G20" s="381">
        <v>-68350</v>
      </c>
      <c r="H20" s="836">
        <f t="shared" si="2"/>
        <v>-0.17330561119703847</v>
      </c>
      <c r="I20" s="381">
        <v>-57750</v>
      </c>
      <c r="J20" s="390">
        <f t="shared" si="3"/>
        <v>-6.4887640449438205E-2</v>
      </c>
      <c r="K20" s="381">
        <v>-55750</v>
      </c>
      <c r="L20" s="390">
        <f t="shared" si="4"/>
        <v>-3.7542087542087543E-2</v>
      </c>
      <c r="M20" s="381">
        <v>-56098</v>
      </c>
      <c r="N20" s="390">
        <f t="shared" si="5"/>
        <v>-2.9332287581699347E-2</v>
      </c>
      <c r="O20" s="381"/>
      <c r="P20" s="390"/>
      <c r="Q20" s="381"/>
      <c r="R20" s="390"/>
      <c r="S20" s="381"/>
      <c r="T20" s="390"/>
      <c r="U20" s="381"/>
      <c r="V20" s="390"/>
      <c r="W20" s="381"/>
      <c r="X20" s="390"/>
    </row>
    <row r="21" spans="2:24">
      <c r="B21" s="380" t="s">
        <v>645</v>
      </c>
      <c r="C21" s="381">
        <v>0</v>
      </c>
      <c r="D21" s="836">
        <f t="shared" si="0"/>
        <v>0</v>
      </c>
      <c r="E21" s="381">
        <v>0</v>
      </c>
      <c r="F21" s="836">
        <f t="shared" si="1"/>
        <v>0</v>
      </c>
      <c r="G21" s="381">
        <v>0</v>
      </c>
      <c r="H21" s="836">
        <f t="shared" si="2"/>
        <v>0</v>
      </c>
      <c r="I21" s="381">
        <v>0</v>
      </c>
      <c r="J21" s="390">
        <f t="shared" si="3"/>
        <v>0</v>
      </c>
      <c r="K21" s="381">
        <v>0</v>
      </c>
      <c r="L21" s="390">
        <f t="shared" si="4"/>
        <v>0</v>
      </c>
      <c r="M21" s="381">
        <v>0</v>
      </c>
      <c r="N21" s="390">
        <f t="shared" si="5"/>
        <v>0</v>
      </c>
      <c r="O21" s="381"/>
      <c r="P21" s="390"/>
      <c r="Q21" s="381"/>
      <c r="R21" s="390"/>
      <c r="S21" s="381"/>
      <c r="T21" s="390"/>
      <c r="U21" s="381"/>
      <c r="V21" s="390"/>
      <c r="W21" s="381"/>
      <c r="X21" s="390"/>
    </row>
    <row r="22" spans="2:24">
      <c r="B22" s="391" t="s">
        <v>646</v>
      </c>
      <c r="C22" s="820">
        <f>C19+C20+C21</f>
        <v>-19303</v>
      </c>
      <c r="D22" s="821">
        <f t="shared" si="0"/>
        <v>-0.14288357908450286</v>
      </c>
      <c r="E22" s="820">
        <f>E19+E20+E21</f>
        <v>-21025</v>
      </c>
      <c r="F22" s="821">
        <f t="shared" si="1"/>
        <v>-9.3898495837650503E-2</v>
      </c>
      <c r="G22" s="820">
        <f>G19+G20+G21</f>
        <v>40600</v>
      </c>
      <c r="H22" s="821">
        <f t="shared" si="2"/>
        <v>0.10294378660716549</v>
      </c>
      <c r="I22" s="820">
        <f>I19+I20+I21</f>
        <v>229884</v>
      </c>
      <c r="J22" s="821">
        <f t="shared" si="3"/>
        <v>0.25829662921348312</v>
      </c>
      <c r="K22" s="820">
        <f>K19+K20+K21</f>
        <v>436642</v>
      </c>
      <c r="L22" s="821">
        <f t="shared" si="4"/>
        <v>0.29403501683501682</v>
      </c>
      <c r="M22" s="820">
        <f>M19+M20+M21</f>
        <v>630162</v>
      </c>
      <c r="N22" s="821">
        <f t="shared" si="5"/>
        <v>0.32949647058823528</v>
      </c>
      <c r="O22" s="392"/>
      <c r="P22" s="393"/>
      <c r="Q22" s="392"/>
      <c r="R22" s="393"/>
      <c r="S22" s="392"/>
      <c r="T22" s="393"/>
      <c r="U22" s="392"/>
      <c r="V22" s="393"/>
      <c r="W22" s="392"/>
      <c r="X22" s="393"/>
    </row>
    <row r="23" spans="2:24">
      <c r="B23" s="380" t="s">
        <v>647</v>
      </c>
      <c r="C23" s="381">
        <v>-8509</v>
      </c>
      <c r="D23" s="836">
        <f t="shared" si="0"/>
        <v>-6.2984840409782666E-2</v>
      </c>
      <c r="E23" s="381">
        <v>-5401</v>
      </c>
      <c r="F23" s="836">
        <f t="shared" si="1"/>
        <v>-2.4121083282718211E-2</v>
      </c>
      <c r="G23" s="381">
        <v>-4859</v>
      </c>
      <c r="H23" s="836">
        <f t="shared" si="2"/>
        <v>-1.2320292096655595E-2</v>
      </c>
      <c r="I23" s="381">
        <v>-7491.04653928279</v>
      </c>
      <c r="J23" s="390">
        <f t="shared" si="3"/>
        <v>-8.4169062239132474E-3</v>
      </c>
      <c r="K23" s="381">
        <v>-8173.1490385632696</v>
      </c>
      <c r="L23" s="390">
        <f t="shared" si="4"/>
        <v>-5.5038040663725725E-3</v>
      </c>
      <c r="M23" s="381">
        <v>-10625.124328731001</v>
      </c>
      <c r="N23" s="390">
        <f t="shared" si="5"/>
        <v>-5.5556205640423535E-3</v>
      </c>
      <c r="O23" s="381"/>
      <c r="P23" s="390"/>
      <c r="Q23" s="381"/>
      <c r="R23" s="390"/>
      <c r="S23" s="381"/>
      <c r="T23" s="390"/>
      <c r="U23" s="381"/>
      <c r="V23" s="390"/>
      <c r="W23" s="381"/>
      <c r="X23" s="390"/>
    </row>
    <row r="24" spans="2:24">
      <c r="B24" s="380" t="s">
        <v>648</v>
      </c>
      <c r="C24" s="381">
        <v>1</v>
      </c>
      <c r="D24" s="836">
        <f t="shared" si="0"/>
        <v>7.4021436608041691E-6</v>
      </c>
      <c r="E24" s="381">
        <v>0</v>
      </c>
      <c r="F24" s="836">
        <f t="shared" si="1"/>
        <v>0</v>
      </c>
      <c r="G24" s="381">
        <v>0</v>
      </c>
      <c r="H24" s="836">
        <f t="shared" si="2"/>
        <v>0</v>
      </c>
      <c r="I24" s="381">
        <v>0</v>
      </c>
      <c r="J24" s="390">
        <f t="shared" si="3"/>
        <v>0</v>
      </c>
      <c r="K24" s="381">
        <v>0</v>
      </c>
      <c r="L24" s="390">
        <f t="shared" si="4"/>
        <v>0</v>
      </c>
      <c r="M24" s="381">
        <v>0</v>
      </c>
      <c r="N24" s="390">
        <f t="shared" si="5"/>
        <v>0</v>
      </c>
      <c r="O24" s="381"/>
      <c r="P24" s="390"/>
      <c r="Q24" s="381"/>
      <c r="R24" s="390"/>
      <c r="S24" s="381"/>
      <c r="T24" s="390"/>
      <c r="U24" s="381"/>
      <c r="V24" s="390"/>
      <c r="W24" s="381"/>
      <c r="X24" s="390"/>
    </row>
    <row r="25" spans="2:24">
      <c r="B25" s="383" t="s">
        <v>649</v>
      </c>
      <c r="C25" s="817">
        <f>C23+C24</f>
        <v>-8508</v>
      </c>
      <c r="D25" s="818">
        <f t="shared" si="0"/>
        <v>-6.2977438266121871E-2</v>
      </c>
      <c r="E25" s="817">
        <f>E23+E24</f>
        <v>-5401</v>
      </c>
      <c r="F25" s="818">
        <f t="shared" si="1"/>
        <v>-2.4121083282718211E-2</v>
      </c>
      <c r="G25" s="817">
        <f>G23+G24</f>
        <v>-4859</v>
      </c>
      <c r="H25" s="818">
        <f t="shared" si="2"/>
        <v>-1.2320292096655595E-2</v>
      </c>
      <c r="I25" s="817">
        <f>I23+I24</f>
        <v>-7491.04653928279</v>
      </c>
      <c r="J25" s="818">
        <f t="shared" si="3"/>
        <v>-8.4169062239132474E-3</v>
      </c>
      <c r="K25" s="817">
        <f>K23+K24</f>
        <v>-8173.1490385632696</v>
      </c>
      <c r="L25" s="818">
        <f t="shared" si="4"/>
        <v>-5.5038040663725725E-3</v>
      </c>
      <c r="M25" s="817">
        <f>M23+M24</f>
        <v>-10625.124328731001</v>
      </c>
      <c r="N25" s="818">
        <f t="shared" si="5"/>
        <v>-5.5556205640423535E-3</v>
      </c>
      <c r="O25" s="384"/>
      <c r="P25" s="385"/>
      <c r="Q25" s="384"/>
      <c r="R25" s="385"/>
      <c r="S25" s="384"/>
      <c r="T25" s="385"/>
      <c r="U25" s="384"/>
      <c r="V25" s="385"/>
      <c r="W25" s="384"/>
      <c r="X25" s="385"/>
    </row>
    <row r="26" spans="2:24">
      <c r="B26" s="380" t="s">
        <v>650</v>
      </c>
      <c r="C26" s="381">
        <v>0</v>
      </c>
      <c r="D26" s="836">
        <f t="shared" si="0"/>
        <v>0</v>
      </c>
      <c r="E26" s="381">
        <v>0</v>
      </c>
      <c r="F26" s="836">
        <f t="shared" si="1"/>
        <v>0</v>
      </c>
      <c r="G26" s="381">
        <v>0</v>
      </c>
      <c r="H26" s="836">
        <f t="shared" si="2"/>
        <v>0</v>
      </c>
      <c r="I26" s="381">
        <v>0</v>
      </c>
      <c r="J26" s="390">
        <f t="shared" si="3"/>
        <v>0</v>
      </c>
      <c r="K26" s="381">
        <v>0</v>
      </c>
      <c r="L26" s="390">
        <f t="shared" si="4"/>
        <v>0</v>
      </c>
      <c r="M26" s="381">
        <v>0</v>
      </c>
      <c r="N26" s="390">
        <f t="shared" si="5"/>
        <v>0</v>
      </c>
      <c r="O26" s="381"/>
      <c r="P26" s="390"/>
      <c r="Q26" s="381"/>
      <c r="R26" s="390"/>
      <c r="S26" s="381"/>
      <c r="T26" s="390"/>
      <c r="U26" s="381"/>
      <c r="V26" s="390"/>
      <c r="W26" s="381"/>
      <c r="X26" s="390"/>
    </row>
    <row r="27" spans="2:24">
      <c r="B27" s="380" t="s">
        <v>651</v>
      </c>
      <c r="C27" s="381">
        <v>30344</v>
      </c>
      <c r="D27" s="836">
        <f t="shared" si="0"/>
        <v>0.22461064724344171</v>
      </c>
      <c r="E27" s="381">
        <v>43224</v>
      </c>
      <c r="F27" s="836">
        <f t="shared" si="1"/>
        <v>0.19304012290542713</v>
      </c>
      <c r="G27" s="381">
        <v>13224</v>
      </c>
      <c r="H27" s="836">
        <f t="shared" si="2"/>
        <v>3.3530261923476759E-2</v>
      </c>
      <c r="I27" s="381">
        <v>0</v>
      </c>
      <c r="J27" s="390">
        <f t="shared" si="3"/>
        <v>0</v>
      </c>
      <c r="K27" s="381">
        <v>0</v>
      </c>
      <c r="L27" s="390">
        <f t="shared" si="4"/>
        <v>0</v>
      </c>
      <c r="M27" s="381">
        <v>0</v>
      </c>
      <c r="N27" s="390">
        <f t="shared" si="5"/>
        <v>0</v>
      </c>
      <c r="O27" s="381"/>
      <c r="P27" s="390"/>
      <c r="Q27" s="381"/>
      <c r="R27" s="390"/>
      <c r="S27" s="381"/>
      <c r="T27" s="390"/>
      <c r="U27" s="381"/>
      <c r="V27" s="390"/>
      <c r="W27" s="381"/>
      <c r="X27" s="390"/>
    </row>
    <row r="28" spans="2:24">
      <c r="B28" s="383" t="s">
        <v>652</v>
      </c>
      <c r="C28" s="817">
        <f>C26+C27</f>
        <v>30344</v>
      </c>
      <c r="D28" s="818">
        <f t="shared" si="0"/>
        <v>0.22461064724344171</v>
      </c>
      <c r="E28" s="817">
        <f>E26+E27</f>
        <v>43224</v>
      </c>
      <c r="F28" s="818">
        <f t="shared" si="1"/>
        <v>0.19304012290542713</v>
      </c>
      <c r="G28" s="817">
        <f>G26+G27</f>
        <v>13224</v>
      </c>
      <c r="H28" s="818">
        <f t="shared" si="2"/>
        <v>3.3530261923476759E-2</v>
      </c>
      <c r="I28" s="817">
        <f>I26+I27</f>
        <v>0</v>
      </c>
      <c r="J28" s="818">
        <f t="shared" si="3"/>
        <v>0</v>
      </c>
      <c r="K28" s="817">
        <f>K26+K27</f>
        <v>0</v>
      </c>
      <c r="L28" s="818">
        <f t="shared" si="4"/>
        <v>0</v>
      </c>
      <c r="M28" s="817">
        <f>M26+M27</f>
        <v>0</v>
      </c>
      <c r="N28" s="818">
        <f t="shared" si="5"/>
        <v>0</v>
      </c>
      <c r="O28" s="384"/>
      <c r="P28" s="385"/>
      <c r="Q28" s="384"/>
      <c r="R28" s="385"/>
      <c r="S28" s="384"/>
      <c r="T28" s="385"/>
      <c r="U28" s="384"/>
      <c r="V28" s="385"/>
      <c r="W28" s="384"/>
      <c r="X28" s="385"/>
    </row>
    <row r="29" spans="2:24">
      <c r="B29" s="383" t="s">
        <v>653</v>
      </c>
      <c r="C29" s="817">
        <f>C22+C25+C28</f>
        <v>2533</v>
      </c>
      <c r="D29" s="818">
        <f t="shared" si="0"/>
        <v>1.874962989281696E-2</v>
      </c>
      <c r="E29" s="817">
        <f>E22+E25+E28</f>
        <v>16798</v>
      </c>
      <c r="F29" s="818">
        <f t="shared" si="1"/>
        <v>7.5020543785058416E-2</v>
      </c>
      <c r="G29" s="817">
        <f>G22+G25+G28</f>
        <v>48965</v>
      </c>
      <c r="H29" s="818">
        <f t="shared" si="2"/>
        <v>0.12415375643398666</v>
      </c>
      <c r="I29" s="817">
        <f>I22+I25+I28</f>
        <v>222392.95346071722</v>
      </c>
      <c r="J29" s="818">
        <f t="shared" si="3"/>
        <v>0.24987972298956992</v>
      </c>
      <c r="K29" s="817">
        <f>K22+K25+K28</f>
        <v>428468.85096143675</v>
      </c>
      <c r="L29" s="818">
        <f t="shared" si="4"/>
        <v>0.2885312127686443</v>
      </c>
      <c r="M29" s="817">
        <f>M22+M25+M28</f>
        <v>619536.87567126902</v>
      </c>
      <c r="N29" s="818">
        <f t="shared" si="5"/>
        <v>0.32394085002419293</v>
      </c>
      <c r="O29" s="384"/>
      <c r="P29" s="385"/>
      <c r="Q29" s="384"/>
      <c r="R29" s="385"/>
      <c r="S29" s="384"/>
      <c r="T29" s="385"/>
      <c r="U29" s="384"/>
      <c r="V29" s="385"/>
      <c r="W29" s="384"/>
      <c r="X29" s="385"/>
    </row>
    <row r="30" spans="2:24">
      <c r="B30" s="387" t="s">
        <v>654</v>
      </c>
      <c r="C30" s="388">
        <v>-3549</v>
      </c>
      <c r="D30" s="835">
        <f t="shared" si="0"/>
        <v>-2.6270207852193996E-2</v>
      </c>
      <c r="E30" s="388">
        <v>-8368</v>
      </c>
      <c r="F30" s="835">
        <f t="shared" si="1"/>
        <v>-3.7371824645396408E-2</v>
      </c>
      <c r="G30" s="388">
        <v>-14054</v>
      </c>
      <c r="H30" s="835">
        <f t="shared" si="2"/>
        <v>-3.5634777758056749E-2</v>
      </c>
      <c r="I30" s="388">
        <v>-62339.784830572098</v>
      </c>
      <c r="J30" s="389">
        <f t="shared" si="3"/>
        <v>-7.0044702056822589E-2</v>
      </c>
      <c r="K30" s="388">
        <v>-119861.562230745</v>
      </c>
      <c r="L30" s="389">
        <f t="shared" si="4"/>
        <v>-8.0714856721040396E-2</v>
      </c>
      <c r="M30" s="388">
        <v>-173265.16816110499</v>
      </c>
      <c r="N30" s="389">
        <f t="shared" si="5"/>
        <v>-9.0596166358747704E-2</v>
      </c>
      <c r="O30" s="388"/>
      <c r="P30" s="389"/>
      <c r="Q30" s="388"/>
      <c r="R30" s="389"/>
      <c r="S30" s="388"/>
      <c r="T30" s="389"/>
      <c r="U30" s="388"/>
      <c r="V30" s="389"/>
      <c r="W30" s="388"/>
      <c r="X30" s="389"/>
    </row>
    <row r="31" spans="2:24">
      <c r="B31" s="394" t="s">
        <v>655</v>
      </c>
      <c r="C31" s="395">
        <f>C29+C30</f>
        <v>-1016</v>
      </c>
      <c r="D31" s="837">
        <f t="shared" si="0"/>
        <v>-7.5205779593770358E-3</v>
      </c>
      <c r="E31" s="395">
        <f>E29+E30</f>
        <v>8430</v>
      </c>
      <c r="F31" s="837">
        <f t="shared" si="1"/>
        <v>3.7648719139662008E-2</v>
      </c>
      <c r="G31" s="395">
        <f>G29+G30</f>
        <v>34911</v>
      </c>
      <c r="H31" s="837">
        <f t="shared" si="2"/>
        <v>8.8518978675929921E-2</v>
      </c>
      <c r="I31" s="395">
        <f>I29+I30</f>
        <v>160053.16863014514</v>
      </c>
      <c r="J31" s="396">
        <f t="shared" si="3"/>
        <v>0.17983502093274734</v>
      </c>
      <c r="K31" s="395">
        <f>K29+K30</f>
        <v>308607.28873069177</v>
      </c>
      <c r="L31" s="396">
        <f t="shared" si="4"/>
        <v>0.20781635604760387</v>
      </c>
      <c r="M31" s="395">
        <f>M29+M30</f>
        <v>446271.70751016401</v>
      </c>
      <c r="N31" s="396">
        <f t="shared" si="5"/>
        <v>0.23334468366544522</v>
      </c>
      <c r="O31" s="395"/>
      <c r="P31" s="396"/>
      <c r="Q31" s="395"/>
      <c r="R31" s="396"/>
      <c r="S31" s="395"/>
      <c r="T31" s="396"/>
      <c r="U31" s="395"/>
      <c r="V31" s="396"/>
      <c r="W31" s="395"/>
      <c r="X31" s="396"/>
    </row>
    <row r="33" spans="2:24" hidden="1"/>
    <row r="34" spans="2:24" ht="26" hidden="1">
      <c r="B34" s="397" t="s">
        <v>656</v>
      </c>
      <c r="C34" s="398"/>
      <c r="D34" s="398"/>
      <c r="E34" s="328"/>
      <c r="F34" s="328"/>
      <c r="G34" s="398"/>
      <c r="H34" s="398"/>
      <c r="I34" s="328"/>
      <c r="J34" s="328"/>
      <c r="K34" s="328"/>
      <c r="L34" s="328"/>
      <c r="M34" s="328"/>
      <c r="N34" s="328"/>
      <c r="O34" s="328"/>
      <c r="P34" s="328"/>
      <c r="Q34" s="328"/>
      <c r="R34" s="328"/>
    </row>
    <row r="35" spans="2:24" ht="14" hidden="1">
      <c r="B35" s="329" t="s">
        <v>513</v>
      </c>
      <c r="C35" s="870">
        <v>2019</v>
      </c>
      <c r="D35" s="870"/>
      <c r="E35" s="870">
        <v>2020</v>
      </c>
      <c r="F35" s="870"/>
      <c r="G35" s="870">
        <v>2021</v>
      </c>
      <c r="H35" s="870"/>
      <c r="I35" s="870" t="s">
        <v>514</v>
      </c>
      <c r="J35" s="870"/>
      <c r="K35" s="870" t="s">
        <v>515</v>
      </c>
      <c r="L35" s="870"/>
      <c r="M35" s="870" t="s">
        <v>516</v>
      </c>
      <c r="N35" s="870"/>
      <c r="O35" s="870"/>
      <c r="P35" s="870"/>
      <c r="Q35" s="870"/>
      <c r="R35" s="870"/>
      <c r="S35" s="870"/>
      <c r="T35" s="870"/>
      <c r="U35" s="870"/>
      <c r="V35" s="870"/>
      <c r="W35" s="870"/>
      <c r="X35" s="870"/>
    </row>
    <row r="36" spans="2:24" hidden="1">
      <c r="B36" s="297"/>
      <c r="C36" s="299" t="s">
        <v>517</v>
      </c>
      <c r="D36" s="399" t="s">
        <v>657</v>
      </c>
      <c r="E36" s="299" t="s">
        <v>517</v>
      </c>
      <c r="F36" s="399" t="s">
        <v>657</v>
      </c>
      <c r="G36" s="299" t="s">
        <v>517</v>
      </c>
      <c r="H36" s="399" t="s">
        <v>657</v>
      </c>
      <c r="I36" s="299" t="s">
        <v>517</v>
      </c>
      <c r="J36" s="399" t="s">
        <v>657</v>
      </c>
      <c r="K36" s="299" t="s">
        <v>517</v>
      </c>
      <c r="L36" s="399" t="s">
        <v>657</v>
      </c>
      <c r="M36" s="299" t="s">
        <v>517</v>
      </c>
      <c r="N36" s="399" t="s">
        <v>657</v>
      </c>
      <c r="O36" s="299"/>
      <c r="P36" s="399"/>
      <c r="Q36" s="299"/>
      <c r="R36" s="399"/>
      <c r="S36" s="299"/>
      <c r="T36" s="399"/>
      <c r="U36" s="299"/>
      <c r="V36" s="399"/>
      <c r="W36" s="299"/>
      <c r="X36" s="399"/>
    </row>
    <row r="37" spans="2:24" hidden="1">
      <c r="B37" s="400" t="s">
        <v>658</v>
      </c>
      <c r="C37" s="401">
        <v>135096</v>
      </c>
      <c r="D37" s="402" t="s">
        <v>659</v>
      </c>
      <c r="E37" s="401">
        <v>223912</v>
      </c>
      <c r="F37" s="390">
        <v>0.65742879137798305</v>
      </c>
      <c r="G37" s="401">
        <v>394390</v>
      </c>
      <c r="H37" s="390">
        <v>0.76136160634534999</v>
      </c>
      <c r="I37" s="401">
        <v>890000</v>
      </c>
      <c r="J37" s="390">
        <v>1.2566495093689001</v>
      </c>
      <c r="K37" s="401">
        <v>1485000</v>
      </c>
      <c r="L37" s="390">
        <v>0.66853932584269704</v>
      </c>
      <c r="M37" s="401">
        <v>1912500</v>
      </c>
      <c r="N37" s="390">
        <v>0.28787878787878801</v>
      </c>
      <c r="O37" s="401"/>
      <c r="P37" s="390"/>
      <c r="Q37" s="401"/>
      <c r="R37" s="390"/>
      <c r="S37" s="401"/>
      <c r="T37" s="390"/>
      <c r="U37" s="401"/>
      <c r="V37" s="390"/>
      <c r="W37" s="401"/>
      <c r="X37" s="390"/>
    </row>
    <row r="38" spans="2:24" hidden="1">
      <c r="B38" s="400" t="s">
        <v>660</v>
      </c>
      <c r="C38" s="401">
        <v>188914</v>
      </c>
      <c r="D38" s="402" t="s">
        <v>659</v>
      </c>
      <c r="E38" s="401">
        <v>344051</v>
      </c>
      <c r="F38" s="390">
        <v>0.82120435753835097</v>
      </c>
      <c r="G38" s="401">
        <v>527553</v>
      </c>
      <c r="H38" s="390">
        <v>0.53335697323943299</v>
      </c>
      <c r="I38" s="401">
        <v>890000</v>
      </c>
      <c r="J38" s="390">
        <v>0.68703428849802795</v>
      </c>
      <c r="K38" s="401">
        <v>1485000</v>
      </c>
      <c r="L38" s="390">
        <v>0.66853932584269704</v>
      </c>
      <c r="M38" s="401">
        <v>1912500</v>
      </c>
      <c r="N38" s="390">
        <v>0.28787878787878801</v>
      </c>
      <c r="O38" s="401"/>
      <c r="P38" s="390"/>
      <c r="Q38" s="401"/>
      <c r="R38" s="390"/>
      <c r="S38" s="401"/>
      <c r="T38" s="390"/>
      <c r="U38" s="401"/>
      <c r="V38" s="390"/>
      <c r="W38" s="401"/>
      <c r="X38" s="390"/>
    </row>
    <row r="39" spans="2:24" hidden="1">
      <c r="B39" s="400" t="s">
        <v>661</v>
      </c>
      <c r="C39" s="401">
        <v>21381</v>
      </c>
      <c r="D39" s="402" t="s">
        <v>659</v>
      </c>
      <c r="E39" s="401">
        <v>24346</v>
      </c>
      <c r="F39" s="390">
        <v>0.13867452411019099</v>
      </c>
      <c r="G39" s="401">
        <v>108950</v>
      </c>
      <c r="H39" s="390">
        <v>3.4750677729401098</v>
      </c>
      <c r="I39" s="401">
        <v>287634</v>
      </c>
      <c r="J39" s="390">
        <v>1.64005507113355</v>
      </c>
      <c r="K39" s="401">
        <v>492392</v>
      </c>
      <c r="L39" s="390">
        <v>0.71186994583394203</v>
      </c>
      <c r="M39" s="401">
        <v>686260</v>
      </c>
      <c r="N39" s="390">
        <v>0.39372694925993901</v>
      </c>
      <c r="O39" s="401"/>
      <c r="P39" s="390"/>
      <c r="Q39" s="401"/>
      <c r="R39" s="390"/>
      <c r="S39" s="401"/>
      <c r="T39" s="390"/>
      <c r="U39" s="401"/>
      <c r="V39" s="390"/>
      <c r="W39" s="401"/>
      <c r="X39" s="390"/>
    </row>
    <row r="40" spans="2:24" hidden="1">
      <c r="B40" s="400" t="s">
        <v>662</v>
      </c>
      <c r="C40" s="401">
        <v>-19303</v>
      </c>
      <c r="D40" s="402" t="s">
        <v>659</v>
      </c>
      <c r="E40" s="401">
        <v>-21025</v>
      </c>
      <c r="F40" s="390">
        <v>-8.9208931254209201E-2</v>
      </c>
      <c r="G40" s="401">
        <v>40600</v>
      </c>
      <c r="H40" s="390">
        <v>2.9310344827586201</v>
      </c>
      <c r="I40" s="401">
        <v>229884</v>
      </c>
      <c r="J40" s="390">
        <v>4.6621674876847301</v>
      </c>
      <c r="K40" s="401">
        <v>436642</v>
      </c>
      <c r="L40" s="390">
        <v>0.89940143724661203</v>
      </c>
      <c r="M40" s="401">
        <v>630162</v>
      </c>
      <c r="N40" s="390">
        <v>0.443200608278636</v>
      </c>
      <c r="O40" s="401"/>
      <c r="P40" s="390"/>
      <c r="Q40" s="401"/>
      <c r="R40" s="390"/>
      <c r="S40" s="401"/>
      <c r="T40" s="390"/>
      <c r="U40" s="401"/>
      <c r="V40" s="390"/>
      <c r="W40" s="401"/>
      <c r="X40" s="390"/>
    </row>
    <row r="41" spans="2:24" hidden="1">
      <c r="B41" s="400" t="s">
        <v>663</v>
      </c>
      <c r="C41" s="403">
        <v>2533</v>
      </c>
      <c r="D41" s="402" t="s">
        <v>659</v>
      </c>
      <c r="E41" s="403">
        <v>16798</v>
      </c>
      <c r="F41" s="390">
        <v>5.6316620607974697</v>
      </c>
      <c r="G41" s="403">
        <v>48965</v>
      </c>
      <c r="H41" s="390">
        <v>1.9149303488510501</v>
      </c>
      <c r="I41" s="403">
        <v>222392.95346071699</v>
      </c>
      <c r="J41" s="390">
        <v>3.54187590035162</v>
      </c>
      <c r="K41" s="403">
        <v>428468.85096143698</v>
      </c>
      <c r="L41" s="390">
        <v>0.926629617952891</v>
      </c>
      <c r="M41" s="403">
        <v>619536.87567126902</v>
      </c>
      <c r="N41" s="390">
        <v>0.44593212384306802</v>
      </c>
      <c r="O41" s="403"/>
      <c r="P41" s="390"/>
      <c r="Q41" s="403"/>
      <c r="R41" s="390"/>
      <c r="S41" s="403"/>
      <c r="T41" s="390"/>
      <c r="U41" s="403"/>
      <c r="V41" s="390"/>
      <c r="W41" s="403"/>
      <c r="X41" s="390"/>
    </row>
    <row r="42" spans="2:24" hidden="1">
      <c r="B42" s="391" t="s">
        <v>664</v>
      </c>
      <c r="C42" s="404">
        <v>-1016</v>
      </c>
      <c r="D42" s="405" t="s">
        <v>659</v>
      </c>
      <c r="E42" s="404">
        <v>8430</v>
      </c>
      <c r="F42" s="393">
        <v>9.2972440944881907</v>
      </c>
      <c r="G42" s="404">
        <v>34911</v>
      </c>
      <c r="H42" s="393">
        <v>3.1412811387900401</v>
      </c>
      <c r="I42" s="404">
        <v>160053.168630145</v>
      </c>
      <c r="J42" s="393">
        <v>3.58460567242832</v>
      </c>
      <c r="K42" s="404">
        <v>308607.288730692</v>
      </c>
      <c r="L42" s="393">
        <v>0.92815482112590697</v>
      </c>
      <c r="M42" s="404">
        <v>446271.70751016401</v>
      </c>
      <c r="N42" s="393">
        <v>0.44608284964910899</v>
      </c>
      <c r="O42" s="404"/>
      <c r="P42" s="393"/>
      <c r="Q42" s="404"/>
      <c r="R42" s="393"/>
      <c r="S42" s="404"/>
      <c r="T42" s="393"/>
      <c r="U42" s="404"/>
      <c r="V42" s="393"/>
      <c r="W42" s="404"/>
      <c r="X42" s="393"/>
    </row>
    <row r="43" spans="2:24" hidden="1"/>
    <row r="44" spans="2:24" hidden="1">
      <c r="B44" s="406"/>
      <c r="C44" s="407"/>
      <c r="D44" s="407"/>
      <c r="E44" s="408"/>
      <c r="F44" s="408"/>
      <c r="G44" s="408"/>
      <c r="H44" s="408"/>
      <c r="I44" s="408"/>
      <c r="J44" s="408"/>
      <c r="K44" s="408"/>
      <c r="L44" s="408"/>
      <c r="M44" s="408"/>
      <c r="N44" s="408"/>
      <c r="O44" s="408"/>
      <c r="P44" s="408"/>
      <c r="Q44" s="408"/>
      <c r="R44" s="408"/>
      <c r="S44" s="408"/>
      <c r="T44" s="408"/>
      <c r="U44" s="408"/>
      <c r="V44" s="408"/>
      <c r="W44" s="408"/>
    </row>
    <row r="45" spans="2:24" ht="26" hidden="1">
      <c r="B45" s="397" t="s">
        <v>665</v>
      </c>
      <c r="C45" s="398"/>
      <c r="D45" s="398"/>
      <c r="E45" s="328"/>
      <c r="F45" s="328"/>
      <c r="G45" s="398"/>
      <c r="H45" s="398"/>
      <c r="I45" s="328"/>
      <c r="J45" s="328"/>
      <c r="K45" s="328"/>
      <c r="L45" s="328"/>
      <c r="M45" s="328"/>
      <c r="N45" s="328"/>
      <c r="O45" s="328"/>
      <c r="P45" s="328"/>
      <c r="Q45" s="328"/>
      <c r="R45" s="328"/>
    </row>
    <row r="46" spans="2:24" ht="14" hidden="1">
      <c r="B46" s="329" t="s">
        <v>513</v>
      </c>
      <c r="C46" s="870" t="s">
        <v>514</v>
      </c>
      <c r="D46" s="870"/>
      <c r="E46" s="870" t="s">
        <v>515</v>
      </c>
      <c r="F46" s="870"/>
      <c r="G46" s="870" t="s">
        <v>516</v>
      </c>
      <c r="H46" s="870"/>
      <c r="I46" s="870"/>
      <c r="J46" s="870"/>
      <c r="K46" s="870"/>
      <c r="L46" s="870"/>
      <c r="M46" s="870"/>
      <c r="N46" s="870"/>
      <c r="O46" s="870"/>
      <c r="P46" s="870"/>
      <c r="Q46" s="870"/>
      <c r="R46" s="870"/>
    </row>
    <row r="47" spans="2:24" hidden="1">
      <c r="B47" s="297"/>
      <c r="C47" s="299" t="s">
        <v>517</v>
      </c>
      <c r="D47" s="379" t="s">
        <v>11</v>
      </c>
      <c r="E47" s="299" t="s">
        <v>517</v>
      </c>
      <c r="F47" s="379" t="s">
        <v>11</v>
      </c>
      <c r="G47" s="299" t="s">
        <v>517</v>
      </c>
      <c r="H47" s="379" t="s">
        <v>11</v>
      </c>
      <c r="I47" s="299"/>
      <c r="J47" s="379"/>
      <c r="K47" s="299"/>
      <c r="L47" s="379"/>
      <c r="M47" s="299"/>
      <c r="N47" s="379"/>
      <c r="O47" s="299"/>
      <c r="P47" s="379"/>
      <c r="Q47" s="299"/>
      <c r="R47" s="379"/>
    </row>
    <row r="48" spans="2:24" hidden="1">
      <c r="B48" s="380" t="s">
        <v>666</v>
      </c>
      <c r="C48" s="381">
        <v>890000</v>
      </c>
      <c r="D48" s="390">
        <v>1</v>
      </c>
      <c r="E48" s="381">
        <v>1485000</v>
      </c>
      <c r="F48" s="390">
        <v>1</v>
      </c>
      <c r="G48" s="381">
        <v>1912500</v>
      </c>
      <c r="H48" s="390">
        <v>1</v>
      </c>
      <c r="I48" s="381"/>
      <c r="J48" s="390"/>
      <c r="K48" s="381"/>
      <c r="L48" s="390"/>
      <c r="M48" s="381"/>
      <c r="N48" s="390"/>
      <c r="O48" s="381"/>
      <c r="P48" s="390"/>
      <c r="Q48" s="381"/>
      <c r="R48" s="390"/>
    </row>
    <row r="49" spans="2:18" hidden="1">
      <c r="B49" s="380" t="s">
        <v>667</v>
      </c>
      <c r="C49" s="381">
        <v>0</v>
      </c>
      <c r="D49" s="390">
        <v>0</v>
      </c>
      <c r="E49" s="381">
        <v>0</v>
      </c>
      <c r="F49" s="390">
        <v>0</v>
      </c>
      <c r="G49" s="381">
        <v>0</v>
      </c>
      <c r="H49" s="390">
        <v>0</v>
      </c>
      <c r="I49" s="381"/>
      <c r="J49" s="390"/>
      <c r="K49" s="381"/>
      <c r="L49" s="390"/>
      <c r="M49" s="381"/>
      <c r="N49" s="390"/>
      <c r="O49" s="381"/>
      <c r="P49" s="390"/>
      <c r="Q49" s="381"/>
      <c r="R49" s="390"/>
    </row>
    <row r="50" spans="2:18" hidden="1">
      <c r="B50" s="409" t="s">
        <v>668</v>
      </c>
      <c r="C50" s="384">
        <v>890000</v>
      </c>
      <c r="D50" s="410">
        <v>1</v>
      </c>
      <c r="E50" s="384">
        <v>1485000</v>
      </c>
      <c r="F50" s="410">
        <v>1</v>
      </c>
      <c r="G50" s="384">
        <v>1912500</v>
      </c>
      <c r="H50" s="410">
        <v>1</v>
      </c>
      <c r="I50" s="384"/>
      <c r="J50" s="410"/>
      <c r="K50" s="384"/>
      <c r="L50" s="410"/>
      <c r="M50" s="384"/>
      <c r="N50" s="410"/>
      <c r="O50" s="384"/>
      <c r="P50" s="410"/>
      <c r="Q50" s="384"/>
      <c r="R50" s="410"/>
    </row>
    <row r="51" spans="2:18" hidden="1">
      <c r="B51" s="380" t="s">
        <v>669</v>
      </c>
      <c r="C51" s="381">
        <v>-329620</v>
      </c>
      <c r="D51" s="390">
        <v>-0.37035955056179798</v>
      </c>
      <c r="E51" s="381">
        <v>-617350</v>
      </c>
      <c r="F51" s="390">
        <v>-0.415723905723906</v>
      </c>
      <c r="G51" s="381">
        <v>-810200</v>
      </c>
      <c r="H51" s="390">
        <v>-0.423633986928105</v>
      </c>
      <c r="I51" s="381"/>
      <c r="J51" s="390"/>
      <c r="K51" s="381"/>
      <c r="L51" s="390"/>
      <c r="M51" s="381"/>
      <c r="N51" s="390"/>
      <c r="O51" s="381"/>
      <c r="P51" s="390"/>
      <c r="Q51" s="381"/>
      <c r="R51" s="390"/>
    </row>
    <row r="52" spans="2:18" hidden="1">
      <c r="B52" s="380" t="s">
        <v>670</v>
      </c>
      <c r="C52" s="381">
        <v>0</v>
      </c>
      <c r="D52" s="390">
        <v>0</v>
      </c>
      <c r="E52" s="381">
        <v>0</v>
      </c>
      <c r="F52" s="390">
        <v>0</v>
      </c>
      <c r="G52" s="381">
        <v>0</v>
      </c>
      <c r="H52" s="390">
        <v>0</v>
      </c>
      <c r="I52" s="381"/>
      <c r="J52" s="390"/>
      <c r="K52" s="381"/>
      <c r="L52" s="390"/>
      <c r="M52" s="381"/>
      <c r="N52" s="390"/>
      <c r="O52" s="381"/>
      <c r="P52" s="390"/>
      <c r="Q52" s="381"/>
      <c r="R52" s="390"/>
    </row>
    <row r="53" spans="2:18" hidden="1">
      <c r="B53" s="380" t="s">
        <v>671</v>
      </c>
      <c r="C53" s="381">
        <v>0</v>
      </c>
      <c r="D53" s="390">
        <v>0</v>
      </c>
      <c r="E53" s="381">
        <v>0</v>
      </c>
      <c r="F53" s="390">
        <v>0</v>
      </c>
      <c r="G53" s="381">
        <v>0</v>
      </c>
      <c r="H53" s="390">
        <v>0</v>
      </c>
      <c r="I53" s="381"/>
      <c r="J53" s="390"/>
      <c r="K53" s="381"/>
      <c r="L53" s="390"/>
      <c r="M53" s="381"/>
      <c r="N53" s="390"/>
      <c r="O53" s="381"/>
      <c r="P53" s="390"/>
      <c r="Q53" s="381"/>
      <c r="R53" s="390"/>
    </row>
    <row r="54" spans="2:18" hidden="1">
      <c r="B54" s="380" t="s">
        <v>672</v>
      </c>
      <c r="C54" s="381">
        <v>0</v>
      </c>
      <c r="D54" s="390">
        <v>0</v>
      </c>
      <c r="E54" s="381">
        <v>0</v>
      </c>
      <c r="F54" s="390">
        <v>0</v>
      </c>
      <c r="G54" s="381">
        <v>0</v>
      </c>
      <c r="H54" s="390">
        <v>0</v>
      </c>
      <c r="I54" s="381"/>
      <c r="J54" s="390"/>
      <c r="K54" s="381"/>
      <c r="L54" s="390"/>
      <c r="M54" s="381"/>
      <c r="N54" s="390"/>
      <c r="O54" s="381"/>
      <c r="P54" s="390"/>
      <c r="Q54" s="381"/>
      <c r="R54" s="390"/>
    </row>
    <row r="55" spans="2:18" hidden="1">
      <c r="B55" s="380" t="s">
        <v>673</v>
      </c>
      <c r="C55" s="381">
        <v>-31000</v>
      </c>
      <c r="D55" s="390">
        <v>-3.4831460674157301E-2</v>
      </c>
      <c r="E55" s="381">
        <v>-36600</v>
      </c>
      <c r="F55" s="390">
        <v>-2.46464646464646E-2</v>
      </c>
      <c r="G55" s="381">
        <v>-37260</v>
      </c>
      <c r="H55" s="390">
        <v>-1.9482352941176499E-2</v>
      </c>
      <c r="I55" s="381"/>
      <c r="J55" s="390"/>
      <c r="K55" s="381"/>
      <c r="L55" s="390"/>
      <c r="M55" s="381"/>
      <c r="N55" s="390"/>
      <c r="O55" s="381"/>
      <c r="P55" s="390"/>
      <c r="Q55" s="381"/>
      <c r="R55" s="390"/>
    </row>
    <row r="56" spans="2:18" hidden="1">
      <c r="B56" s="380" t="s">
        <v>674</v>
      </c>
      <c r="C56" s="381">
        <v>0</v>
      </c>
      <c r="D56" s="390">
        <v>0</v>
      </c>
      <c r="E56" s="381">
        <v>0</v>
      </c>
      <c r="F56" s="390">
        <v>0</v>
      </c>
      <c r="G56" s="381">
        <v>0</v>
      </c>
      <c r="H56" s="390">
        <v>0</v>
      </c>
      <c r="I56" s="381"/>
      <c r="J56" s="390"/>
      <c r="K56" s="381"/>
      <c r="L56" s="390"/>
      <c r="M56" s="381"/>
      <c r="N56" s="390"/>
      <c r="O56" s="381"/>
      <c r="P56" s="390"/>
      <c r="Q56" s="381"/>
      <c r="R56" s="390"/>
    </row>
    <row r="57" spans="2:18" hidden="1">
      <c r="B57" s="380" t="s">
        <v>675</v>
      </c>
      <c r="C57" s="381">
        <v>0</v>
      </c>
      <c r="D57" s="390">
        <v>0</v>
      </c>
      <c r="E57" s="381">
        <v>0</v>
      </c>
      <c r="F57" s="390">
        <v>0</v>
      </c>
      <c r="G57" s="381">
        <v>0</v>
      </c>
      <c r="H57" s="390">
        <v>0</v>
      </c>
      <c r="I57" s="381"/>
      <c r="J57" s="390"/>
      <c r="K57" s="381"/>
      <c r="L57" s="390"/>
      <c r="M57" s="381"/>
      <c r="N57" s="390"/>
      <c r="O57" s="381"/>
      <c r="P57" s="390"/>
      <c r="Q57" s="381"/>
      <c r="R57" s="390"/>
    </row>
    <row r="58" spans="2:18" hidden="1">
      <c r="B58" s="380" t="s">
        <v>676</v>
      </c>
      <c r="C58" s="381">
        <v>0</v>
      </c>
      <c r="D58" s="390">
        <v>0</v>
      </c>
      <c r="E58" s="381">
        <v>0</v>
      </c>
      <c r="F58" s="390">
        <v>0</v>
      </c>
      <c r="G58" s="381">
        <v>0</v>
      </c>
      <c r="H58" s="390">
        <v>0</v>
      </c>
      <c r="I58" s="381"/>
      <c r="J58" s="390"/>
      <c r="K58" s="381"/>
      <c r="L58" s="390"/>
      <c r="M58" s="381"/>
      <c r="N58" s="390"/>
      <c r="O58" s="381"/>
      <c r="P58" s="390"/>
      <c r="Q58" s="381"/>
      <c r="R58" s="390"/>
    </row>
    <row r="59" spans="2:18" hidden="1">
      <c r="B59" s="409" t="s">
        <v>677</v>
      </c>
      <c r="C59" s="384">
        <v>-360620</v>
      </c>
      <c r="D59" s="410">
        <v>-0.40519101123595502</v>
      </c>
      <c r="E59" s="384">
        <v>-653950</v>
      </c>
      <c r="F59" s="410">
        <v>-0.44037037037037002</v>
      </c>
      <c r="G59" s="384">
        <v>-847460</v>
      </c>
      <c r="H59" s="410">
        <v>-0.44311633986928101</v>
      </c>
      <c r="I59" s="384"/>
      <c r="J59" s="410"/>
      <c r="K59" s="384"/>
      <c r="L59" s="410"/>
      <c r="M59" s="384"/>
      <c r="N59" s="410"/>
      <c r="O59" s="384"/>
      <c r="P59" s="410"/>
      <c r="Q59" s="384"/>
      <c r="R59" s="410"/>
    </row>
    <row r="60" spans="2:18" hidden="1">
      <c r="B60" s="380"/>
      <c r="C60" s="381"/>
      <c r="D60" s="390"/>
      <c r="E60" s="381"/>
      <c r="F60" s="390"/>
      <c r="G60" s="390"/>
      <c r="H60" s="390"/>
      <c r="I60" s="390"/>
      <c r="J60" s="390"/>
      <c r="K60" s="390"/>
      <c r="L60" s="390"/>
      <c r="M60" s="390"/>
      <c r="N60" s="390"/>
      <c r="O60" s="390"/>
      <c r="P60" s="390"/>
      <c r="Q60" s="390"/>
      <c r="R60" s="390"/>
    </row>
    <row r="61" spans="2:18" hidden="1">
      <c r="B61" s="409" t="s">
        <v>678</v>
      </c>
      <c r="C61" s="384">
        <v>529380</v>
      </c>
      <c r="D61" s="410">
        <v>0.59480898876404498</v>
      </c>
      <c r="E61" s="384">
        <v>831050</v>
      </c>
      <c r="F61" s="410">
        <v>0.55962962962963003</v>
      </c>
      <c r="G61" s="384">
        <v>1065040</v>
      </c>
      <c r="H61" s="410">
        <v>0.55688366013071899</v>
      </c>
      <c r="I61" s="384"/>
      <c r="J61" s="410"/>
      <c r="K61" s="384"/>
      <c r="L61" s="410"/>
      <c r="M61" s="384"/>
      <c r="N61" s="410"/>
      <c r="O61" s="384"/>
      <c r="P61" s="410"/>
      <c r="Q61" s="384"/>
      <c r="R61" s="410"/>
    </row>
    <row r="62" spans="2:18" hidden="1">
      <c r="B62" s="380" t="s">
        <v>679</v>
      </c>
      <c r="C62" s="381">
        <v>-90400</v>
      </c>
      <c r="D62" s="390">
        <v>-0.101573033707865</v>
      </c>
      <c r="E62" s="381">
        <v>-172208</v>
      </c>
      <c r="F62" s="390">
        <v>-0.11596498316498299</v>
      </c>
      <c r="G62" s="381">
        <v>-195652</v>
      </c>
      <c r="H62" s="390">
        <v>-0.102301699346405</v>
      </c>
      <c r="I62" s="381"/>
      <c r="J62" s="390"/>
      <c r="K62" s="381"/>
      <c r="L62" s="390"/>
      <c r="M62" s="381"/>
      <c r="N62" s="390"/>
      <c r="O62" s="381"/>
      <c r="P62" s="390"/>
      <c r="Q62" s="381"/>
      <c r="R62" s="390"/>
    </row>
    <row r="63" spans="2:18" hidden="1">
      <c r="B63" s="380" t="s">
        <v>672</v>
      </c>
      <c r="C63" s="381">
        <v>-142305</v>
      </c>
      <c r="D63" s="390">
        <v>-0.159893258426966</v>
      </c>
      <c r="E63" s="381">
        <v>-156505</v>
      </c>
      <c r="F63" s="390">
        <v>-0.10539057239057199</v>
      </c>
      <c r="G63" s="381">
        <v>-172189</v>
      </c>
      <c r="H63" s="390">
        <v>-9.0033464052287598E-2</v>
      </c>
      <c r="I63" s="381"/>
      <c r="J63" s="390"/>
      <c r="K63" s="381"/>
      <c r="L63" s="390"/>
      <c r="M63" s="381"/>
      <c r="N63" s="390"/>
      <c r="O63" s="381"/>
      <c r="P63" s="390"/>
      <c r="Q63" s="381"/>
      <c r="R63" s="390"/>
    </row>
    <row r="64" spans="2:18" hidden="1">
      <c r="B64" s="380" t="s">
        <v>673</v>
      </c>
      <c r="C64" s="381">
        <v>0</v>
      </c>
      <c r="D64" s="390">
        <v>0</v>
      </c>
      <c r="E64" s="381">
        <v>0</v>
      </c>
      <c r="F64" s="390">
        <v>0</v>
      </c>
      <c r="G64" s="381">
        <v>0</v>
      </c>
      <c r="H64" s="390">
        <v>0</v>
      </c>
      <c r="I64" s="381"/>
      <c r="J64" s="390"/>
      <c r="K64" s="381"/>
      <c r="L64" s="390"/>
      <c r="M64" s="381"/>
      <c r="N64" s="390"/>
      <c r="O64" s="381"/>
      <c r="P64" s="390"/>
      <c r="Q64" s="381"/>
      <c r="R64" s="390"/>
    </row>
    <row r="65" spans="2:18" hidden="1">
      <c r="B65" s="380" t="s">
        <v>674</v>
      </c>
      <c r="C65" s="381">
        <v>-9041</v>
      </c>
      <c r="D65" s="390">
        <v>-1.01584269662921E-2</v>
      </c>
      <c r="E65" s="381">
        <v>-9945</v>
      </c>
      <c r="F65" s="390">
        <v>-6.6969696969697004E-3</v>
      </c>
      <c r="G65" s="381">
        <v>-10939</v>
      </c>
      <c r="H65" s="390">
        <v>-5.7197385620915003E-3</v>
      </c>
      <c r="I65" s="381"/>
      <c r="J65" s="390"/>
      <c r="K65" s="381"/>
      <c r="L65" s="390"/>
      <c r="M65" s="381"/>
      <c r="N65" s="390"/>
      <c r="O65" s="381"/>
      <c r="P65" s="390"/>
      <c r="Q65" s="381"/>
      <c r="R65" s="390"/>
    </row>
    <row r="66" spans="2:18" hidden="1">
      <c r="B66" s="380" t="s">
        <v>680</v>
      </c>
      <c r="C66" s="381">
        <v>-9750</v>
      </c>
      <c r="D66" s="390">
        <v>-1.09550561797753E-2</v>
      </c>
      <c r="E66" s="381">
        <v>-12750</v>
      </c>
      <c r="F66" s="390">
        <v>-8.5858585858585908E-3</v>
      </c>
      <c r="G66" s="381">
        <v>-24750</v>
      </c>
      <c r="H66" s="390">
        <v>-1.2941176470588201E-2</v>
      </c>
      <c r="I66" s="381"/>
      <c r="J66" s="390"/>
      <c r="K66" s="381"/>
      <c r="L66" s="390"/>
      <c r="M66" s="381"/>
      <c r="N66" s="390"/>
      <c r="O66" s="381"/>
      <c r="P66" s="390"/>
      <c r="Q66" s="381"/>
      <c r="R66" s="390"/>
    </row>
    <row r="67" spans="2:18" hidden="1">
      <c r="B67" s="380" t="s">
        <v>681</v>
      </c>
      <c r="C67" s="381">
        <v>-48000</v>
      </c>
      <c r="D67" s="390">
        <v>-5.3932584269662902E-2</v>
      </c>
      <c r="E67" s="381">
        <v>-43000</v>
      </c>
      <c r="F67" s="390">
        <v>-2.8956228956228999E-2</v>
      </c>
      <c r="G67" s="381">
        <v>-31348</v>
      </c>
      <c r="H67" s="390">
        <v>-1.6391111111111099E-2</v>
      </c>
      <c r="I67" s="381"/>
      <c r="J67" s="390"/>
      <c r="K67" s="381"/>
      <c r="L67" s="390"/>
      <c r="M67" s="381"/>
      <c r="N67" s="390"/>
      <c r="O67" s="381"/>
      <c r="P67" s="390"/>
      <c r="Q67" s="381"/>
      <c r="R67" s="390"/>
    </row>
    <row r="68" spans="2:18" hidden="1">
      <c r="B68" s="409" t="s">
        <v>682</v>
      </c>
      <c r="C68" s="384">
        <v>-299496</v>
      </c>
      <c r="D68" s="410">
        <v>-0.33651235955056202</v>
      </c>
      <c r="E68" s="384">
        <v>-394408</v>
      </c>
      <c r="F68" s="410">
        <v>-0.26559461279461299</v>
      </c>
      <c r="G68" s="384">
        <v>-434878</v>
      </c>
      <c r="H68" s="410">
        <v>-0.22738718954248399</v>
      </c>
      <c r="I68" s="384"/>
      <c r="J68" s="410"/>
      <c r="K68" s="384"/>
      <c r="L68" s="410"/>
      <c r="M68" s="384"/>
      <c r="N68" s="410"/>
      <c r="O68" s="384"/>
      <c r="P68" s="410"/>
      <c r="Q68" s="384"/>
      <c r="R68" s="410"/>
    </row>
    <row r="69" spans="2:18" hidden="1">
      <c r="B69" s="387"/>
      <c r="C69" s="388"/>
      <c r="D69" s="389"/>
      <c r="E69" s="388"/>
      <c r="F69" s="389"/>
      <c r="G69" s="388"/>
      <c r="H69" s="389"/>
      <c r="I69" s="388"/>
      <c r="J69" s="389"/>
      <c r="K69" s="388"/>
      <c r="L69" s="389"/>
      <c r="M69" s="388"/>
      <c r="N69" s="389"/>
      <c r="O69" s="388"/>
      <c r="P69" s="389"/>
      <c r="Q69" s="388"/>
      <c r="R69" s="389"/>
    </row>
    <row r="70" spans="2:18" hidden="1">
      <c r="B70" s="411" t="s">
        <v>683</v>
      </c>
      <c r="C70" s="395">
        <v>229884</v>
      </c>
      <c r="D70" s="412">
        <v>0.25829662921348301</v>
      </c>
      <c r="E70" s="395">
        <v>436642</v>
      </c>
      <c r="F70" s="412">
        <v>0.29403501683501698</v>
      </c>
      <c r="G70" s="395">
        <v>630162</v>
      </c>
      <c r="H70" s="412">
        <v>0.329496470588235</v>
      </c>
      <c r="I70" s="395"/>
      <c r="J70" s="412"/>
      <c r="K70" s="395"/>
      <c r="L70" s="412"/>
      <c r="M70" s="395"/>
      <c r="N70" s="412"/>
      <c r="O70" s="395"/>
      <c r="P70" s="412"/>
      <c r="Q70" s="395"/>
      <c r="R70" s="412"/>
    </row>
    <row r="71" spans="2:18" hidden="1">
      <c r="B71" s="380" t="s">
        <v>684</v>
      </c>
      <c r="C71" s="381">
        <v>-7491.04653928279</v>
      </c>
      <c r="D71" s="390">
        <v>-8.4169062239132508E-3</v>
      </c>
      <c r="E71" s="381">
        <v>-8173.1490385632696</v>
      </c>
      <c r="F71" s="390">
        <v>-5.5038040663725699E-3</v>
      </c>
      <c r="G71" s="381">
        <v>-10625.124328731001</v>
      </c>
      <c r="H71" s="390">
        <v>-5.55562056404233E-3</v>
      </c>
      <c r="I71" s="381"/>
      <c r="J71" s="390"/>
      <c r="K71" s="381"/>
      <c r="L71" s="390"/>
      <c r="M71" s="381"/>
      <c r="N71" s="390"/>
      <c r="O71" s="381"/>
      <c r="P71" s="390"/>
      <c r="Q71" s="381"/>
      <c r="R71" s="390"/>
    </row>
    <row r="72" spans="2:18" hidden="1">
      <c r="B72" s="380" t="s">
        <v>685</v>
      </c>
      <c r="C72" s="381">
        <v>0</v>
      </c>
      <c r="D72" s="390">
        <v>0</v>
      </c>
      <c r="E72" s="381">
        <v>0</v>
      </c>
      <c r="F72" s="390">
        <v>0</v>
      </c>
      <c r="G72" s="381">
        <v>0</v>
      </c>
      <c r="H72" s="390">
        <v>0</v>
      </c>
      <c r="I72" s="381"/>
      <c r="J72" s="390"/>
      <c r="K72" s="381"/>
      <c r="L72" s="390"/>
      <c r="M72" s="381"/>
      <c r="N72" s="390"/>
      <c r="O72" s="381"/>
      <c r="P72" s="390"/>
      <c r="Q72" s="381"/>
      <c r="R72" s="390"/>
    </row>
    <row r="73" spans="2:18" hidden="1">
      <c r="B73" s="409" t="s">
        <v>686</v>
      </c>
      <c r="C73" s="384">
        <v>-7491.04653928279</v>
      </c>
      <c r="D73" s="410">
        <v>-8.4169062239132508E-3</v>
      </c>
      <c r="E73" s="384">
        <v>-8173.1490385632696</v>
      </c>
      <c r="F73" s="410">
        <v>-5.5038040663725699E-3</v>
      </c>
      <c r="G73" s="384">
        <v>-10625.124328731001</v>
      </c>
      <c r="H73" s="410">
        <v>-5.55562056404233E-3</v>
      </c>
      <c r="I73" s="384"/>
      <c r="J73" s="410"/>
      <c r="K73" s="384"/>
      <c r="L73" s="410"/>
      <c r="M73" s="384"/>
      <c r="N73" s="410"/>
      <c r="O73" s="384"/>
      <c r="P73" s="410"/>
      <c r="Q73" s="384"/>
      <c r="R73" s="410"/>
    </row>
    <row r="74" spans="2:18" hidden="1">
      <c r="B74" s="380" t="s">
        <v>687</v>
      </c>
      <c r="C74" s="381">
        <v>0</v>
      </c>
      <c r="D74" s="390">
        <v>0</v>
      </c>
      <c r="E74" s="381">
        <v>0</v>
      </c>
      <c r="F74" s="390">
        <v>0</v>
      </c>
      <c r="G74" s="381">
        <v>0</v>
      </c>
      <c r="H74" s="390">
        <v>0</v>
      </c>
      <c r="I74" s="381"/>
      <c r="J74" s="390"/>
      <c r="K74" s="381"/>
      <c r="L74" s="390"/>
      <c r="M74" s="381"/>
      <c r="N74" s="390"/>
      <c r="O74" s="381"/>
      <c r="P74" s="390"/>
      <c r="Q74" s="381"/>
      <c r="R74" s="390"/>
    </row>
    <row r="75" spans="2:18" hidden="1">
      <c r="B75" s="380" t="s">
        <v>688</v>
      </c>
      <c r="C75" s="381">
        <v>0</v>
      </c>
      <c r="D75" s="390">
        <v>0</v>
      </c>
      <c r="E75" s="381">
        <v>0</v>
      </c>
      <c r="F75" s="390">
        <v>0</v>
      </c>
      <c r="G75" s="381">
        <v>0</v>
      </c>
      <c r="H75" s="390">
        <v>0</v>
      </c>
      <c r="I75" s="381"/>
      <c r="J75" s="390"/>
      <c r="K75" s="381"/>
      <c r="L75" s="390"/>
      <c r="M75" s="381"/>
      <c r="N75" s="390"/>
      <c r="O75" s="381"/>
      <c r="P75" s="390"/>
      <c r="Q75" s="381"/>
      <c r="R75" s="390"/>
    </row>
    <row r="76" spans="2:18" hidden="1">
      <c r="B76" s="409" t="s">
        <v>689</v>
      </c>
      <c r="C76" s="384">
        <v>0</v>
      </c>
      <c r="D76" s="410">
        <v>0</v>
      </c>
      <c r="E76" s="384">
        <v>0</v>
      </c>
      <c r="F76" s="410">
        <v>0</v>
      </c>
      <c r="G76" s="384">
        <v>0</v>
      </c>
      <c r="H76" s="410">
        <v>0</v>
      </c>
      <c r="I76" s="384"/>
      <c r="J76" s="410"/>
      <c r="K76" s="384"/>
      <c r="L76" s="410"/>
      <c r="M76" s="384"/>
      <c r="N76" s="410"/>
      <c r="O76" s="384"/>
      <c r="P76" s="410"/>
      <c r="Q76" s="384"/>
      <c r="R76" s="410"/>
    </row>
    <row r="77" spans="2:18" hidden="1">
      <c r="B77" s="380"/>
      <c r="C77" s="381"/>
      <c r="D77" s="390"/>
      <c r="E77" s="381"/>
      <c r="F77" s="390"/>
      <c r="G77" s="390"/>
      <c r="H77" s="390"/>
      <c r="I77" s="390"/>
      <c r="J77" s="390"/>
      <c r="K77" s="390"/>
      <c r="L77" s="390"/>
      <c r="M77" s="390"/>
      <c r="N77" s="390"/>
      <c r="O77" s="390"/>
      <c r="P77" s="390"/>
      <c r="Q77" s="390"/>
      <c r="R77" s="390"/>
    </row>
    <row r="78" spans="2:18" hidden="1">
      <c r="B78" s="409" t="s">
        <v>690</v>
      </c>
      <c r="C78" s="384">
        <v>222392.95346071699</v>
      </c>
      <c r="D78" s="410">
        <v>0.24987972298957001</v>
      </c>
      <c r="E78" s="384">
        <v>428468.85096143698</v>
      </c>
      <c r="F78" s="410">
        <v>0.28853121276864402</v>
      </c>
      <c r="G78" s="384">
        <v>619536.87567126902</v>
      </c>
      <c r="H78" s="410">
        <v>0.32394085002419298</v>
      </c>
      <c r="I78" s="384"/>
      <c r="J78" s="410"/>
      <c r="K78" s="384"/>
      <c r="L78" s="410"/>
      <c r="M78" s="384"/>
      <c r="N78" s="410"/>
      <c r="O78" s="384"/>
      <c r="P78" s="410"/>
      <c r="Q78" s="384"/>
      <c r="R78" s="410"/>
    </row>
    <row r="79" spans="2:18" hidden="1">
      <c r="B79" s="380" t="s">
        <v>691</v>
      </c>
      <c r="C79" s="381">
        <v>-53374.308830572103</v>
      </c>
      <c r="D79" s="390">
        <v>-5.9971133517496798E-2</v>
      </c>
      <c r="E79" s="381">
        <v>-102832.524230745</v>
      </c>
      <c r="F79" s="390">
        <v>-6.9247491064474601E-2</v>
      </c>
      <c r="G79" s="381">
        <v>-148688.85016110499</v>
      </c>
      <c r="H79" s="390">
        <v>-7.7745804005806302E-2</v>
      </c>
      <c r="I79" s="381"/>
      <c r="J79" s="390"/>
      <c r="K79" s="381"/>
      <c r="L79" s="390"/>
      <c r="M79" s="381"/>
      <c r="N79" s="390"/>
      <c r="O79" s="381"/>
      <c r="P79" s="390"/>
      <c r="Q79" s="381"/>
      <c r="R79" s="390"/>
    </row>
    <row r="80" spans="2:18" hidden="1">
      <c r="B80" s="380" t="s">
        <v>692</v>
      </c>
      <c r="C80" s="381">
        <v>-8965.4760000000006</v>
      </c>
      <c r="D80" s="390">
        <v>-1.0073568539325801E-2</v>
      </c>
      <c r="E80" s="381">
        <v>-17029.038</v>
      </c>
      <c r="F80" s="390">
        <v>-1.14673656565657E-2</v>
      </c>
      <c r="G80" s="381">
        <v>-24576.317999999999</v>
      </c>
      <c r="H80" s="390">
        <v>-1.2850362352941199E-2</v>
      </c>
      <c r="I80" s="381"/>
      <c r="J80" s="390"/>
      <c r="K80" s="381"/>
      <c r="L80" s="390"/>
      <c r="M80" s="381"/>
      <c r="N80" s="390"/>
      <c r="O80" s="381"/>
      <c r="P80" s="390"/>
      <c r="Q80" s="381"/>
      <c r="R80" s="390"/>
    </row>
    <row r="81" spans="2:22" hidden="1">
      <c r="B81" s="409" t="s">
        <v>693</v>
      </c>
      <c r="C81" s="384">
        <v>-62339.784830572098</v>
      </c>
      <c r="D81" s="410">
        <v>-7.0044702056822603E-2</v>
      </c>
      <c r="E81" s="384">
        <v>-119861.562230745</v>
      </c>
      <c r="F81" s="410">
        <v>-8.0714856721040298E-2</v>
      </c>
      <c r="G81" s="384">
        <v>-173265.16816110499</v>
      </c>
      <c r="H81" s="410">
        <v>-9.0596166358747496E-2</v>
      </c>
      <c r="I81" s="384"/>
      <c r="J81" s="410"/>
      <c r="K81" s="384"/>
      <c r="L81" s="410"/>
      <c r="M81" s="384"/>
      <c r="N81" s="410"/>
      <c r="O81" s="384"/>
      <c r="P81" s="410"/>
      <c r="Q81" s="384"/>
      <c r="R81" s="410"/>
    </row>
    <row r="82" spans="2:22" hidden="1">
      <c r="B82" s="411" t="s">
        <v>655</v>
      </c>
      <c r="C82" s="395">
        <v>160053.168630145</v>
      </c>
      <c r="D82" s="412">
        <v>0.179835020932747</v>
      </c>
      <c r="E82" s="395">
        <v>308607.288730692</v>
      </c>
      <c r="F82" s="412">
        <v>0.20781635604760401</v>
      </c>
      <c r="G82" s="395">
        <v>446271.70751016401</v>
      </c>
      <c r="H82" s="412">
        <v>0.233344683665445</v>
      </c>
      <c r="I82" s="395"/>
      <c r="J82" s="412"/>
      <c r="K82" s="395"/>
      <c r="L82" s="412"/>
      <c r="M82" s="395"/>
      <c r="N82" s="412"/>
      <c r="O82" s="395"/>
      <c r="P82" s="412"/>
      <c r="Q82" s="395"/>
      <c r="R82" s="412"/>
    </row>
    <row r="83" spans="2:22" hidden="1"/>
    <row r="84" spans="2:22" hidden="1"/>
    <row r="85" spans="2:22" ht="26" hidden="1">
      <c r="B85" s="397" t="s">
        <v>694</v>
      </c>
      <c r="C85" s="413"/>
      <c r="D85" s="34"/>
      <c r="E85" s="413"/>
      <c r="F85" s="34"/>
      <c r="G85" s="34"/>
      <c r="H85" s="34"/>
      <c r="I85" s="34"/>
      <c r="J85" s="34"/>
      <c r="K85" s="413"/>
      <c r="L85" s="413"/>
      <c r="M85" s="34"/>
      <c r="N85" s="413"/>
      <c r="O85" s="34"/>
      <c r="P85" s="34"/>
      <c r="Q85" s="34"/>
      <c r="R85" s="34"/>
    </row>
    <row r="86" spans="2:22" ht="14" hidden="1">
      <c r="B86" s="329" t="s">
        <v>513</v>
      </c>
      <c r="C86" s="870">
        <v>2020</v>
      </c>
      <c r="D86" s="870"/>
      <c r="E86" s="870">
        <v>2021</v>
      </c>
      <c r="F86" s="870"/>
      <c r="G86" s="870" t="s">
        <v>514</v>
      </c>
      <c r="H86" s="870"/>
      <c r="I86" s="870" t="s">
        <v>515</v>
      </c>
      <c r="J86" s="870"/>
      <c r="K86" s="870" t="s">
        <v>516</v>
      </c>
      <c r="L86" s="870"/>
      <c r="M86" s="870"/>
      <c r="N86" s="870"/>
      <c r="O86" s="870"/>
      <c r="P86" s="870"/>
      <c r="Q86" s="870"/>
      <c r="R86" s="870"/>
      <c r="S86" s="870"/>
      <c r="T86" s="870"/>
      <c r="U86" s="870"/>
      <c r="V86" s="870"/>
    </row>
    <row r="87" spans="2:22" ht="27.75" hidden="1" customHeight="1">
      <c r="B87" s="400" t="s">
        <v>695</v>
      </c>
      <c r="C87" s="874" t="s">
        <v>696</v>
      </c>
      <c r="D87" s="874"/>
      <c r="E87" s="874" t="s">
        <v>696</v>
      </c>
      <c r="F87" s="874"/>
      <c r="G87" s="874" t="s">
        <v>697</v>
      </c>
      <c r="H87" s="874"/>
      <c r="I87" s="874" t="s">
        <v>697</v>
      </c>
      <c r="J87" s="874"/>
      <c r="K87" s="874" t="s">
        <v>697</v>
      </c>
      <c r="L87" s="874"/>
      <c r="M87" s="874"/>
      <c r="N87" s="874"/>
      <c r="O87" s="874"/>
      <c r="P87" s="874"/>
      <c r="Q87" s="874"/>
      <c r="R87" s="874"/>
      <c r="S87" s="874"/>
      <c r="T87" s="874"/>
      <c r="U87" s="874"/>
      <c r="V87" s="874"/>
    </row>
    <row r="88" spans="2:22" hidden="1"/>
    <row r="89" spans="2:22" ht="103.5" hidden="1" customHeight="1">
      <c r="B89" s="873" t="s">
        <v>698</v>
      </c>
      <c r="C89" s="873"/>
      <c r="D89" s="873"/>
      <c r="E89" s="873"/>
      <c r="F89" s="873"/>
      <c r="G89" s="873"/>
      <c r="H89" s="873"/>
      <c r="I89" s="873"/>
      <c r="J89" s="873"/>
      <c r="K89" s="873"/>
      <c r="L89" s="873"/>
      <c r="M89" s="873"/>
      <c r="N89" s="873"/>
    </row>
  </sheetData>
  <mergeCells count="51">
    <mergeCell ref="U4:V4"/>
    <mergeCell ref="C4:D4"/>
    <mergeCell ref="E4:F4"/>
    <mergeCell ref="G4:H4"/>
    <mergeCell ref="I4:J4"/>
    <mergeCell ref="K4:L4"/>
    <mergeCell ref="W4:X4"/>
    <mergeCell ref="C35:D35"/>
    <mergeCell ref="E35:F35"/>
    <mergeCell ref="G35:H35"/>
    <mergeCell ref="I35:J35"/>
    <mergeCell ref="K35:L35"/>
    <mergeCell ref="M35:N35"/>
    <mergeCell ref="O35:P35"/>
    <mergeCell ref="Q35:R35"/>
    <mergeCell ref="S35:T35"/>
    <mergeCell ref="U35:V35"/>
    <mergeCell ref="W35:X35"/>
    <mergeCell ref="M4:N4"/>
    <mergeCell ref="O4:P4"/>
    <mergeCell ref="Q4:R4"/>
    <mergeCell ref="S4:T4"/>
    <mergeCell ref="M46:N46"/>
    <mergeCell ref="O46:P46"/>
    <mergeCell ref="Q46:R46"/>
    <mergeCell ref="C86:D86"/>
    <mergeCell ref="E86:F86"/>
    <mergeCell ref="G86:H86"/>
    <mergeCell ref="I86:J86"/>
    <mergeCell ref="K86:L86"/>
    <mergeCell ref="M86:N86"/>
    <mergeCell ref="O86:P86"/>
    <mergeCell ref="Q86:R86"/>
    <mergeCell ref="C46:D46"/>
    <mergeCell ref="E46:F46"/>
    <mergeCell ref="G46:H46"/>
    <mergeCell ref="I46:J46"/>
    <mergeCell ref="K46:L46"/>
    <mergeCell ref="B89:N89"/>
    <mergeCell ref="S86:T86"/>
    <mergeCell ref="U86:V86"/>
    <mergeCell ref="C87:D87"/>
    <mergeCell ref="E87:F87"/>
    <mergeCell ref="G87:H87"/>
    <mergeCell ref="I87:J87"/>
    <mergeCell ref="K87:L87"/>
    <mergeCell ref="M87:N87"/>
    <mergeCell ref="O87:P87"/>
    <mergeCell ref="Q87:R87"/>
    <mergeCell ref="S87:T87"/>
    <mergeCell ref="U87:V87"/>
  </mergeCells>
  <conditionalFormatting sqref="E44:W44">
    <cfRule type="cellIs" dxfId="472" priority="32" operator="lessThan">
      <formula>0</formula>
    </cfRule>
  </conditionalFormatting>
  <conditionalFormatting sqref="S32:S35 S37:S42 T32:T35 U32:U35 U37:U42 V32:V35 W32:W35 W37:W42 X32:X35">
    <cfRule type="expression" dxfId="471" priority="33">
      <formula>IF($AA$1=1,1,0)</formula>
    </cfRule>
  </conditionalFormatting>
  <conditionalFormatting sqref="I42:X42">
    <cfRule type="expression" dxfId="470" priority="34">
      <formula>LEN(TRIM(I42))=0</formula>
    </cfRule>
  </conditionalFormatting>
  <conditionalFormatting sqref="C87 E87 G87 I87 K87 M87 O87 Q87 S87 U87">
    <cfRule type="cellIs" dxfId="469" priority="35" operator="equal">
      <formula>"Utile economico ma deficit finanziario"</formula>
    </cfRule>
    <cfRule type="cellIs" dxfId="468" priority="36" operator="equal">
      <formula>"Perdita economica e deficit finanziario"</formula>
    </cfRule>
  </conditionalFormatting>
  <conditionalFormatting sqref="I5:R9 G47:R59 G61:R68 G70:R76 G78:R82 G86:V86 S5:X31 I36:X36 I11:R15 O10:R10 I18:R18 O16:R17 I20:R21 O19:R19 I23:R24 O22:R22 I26:R27 O25:R25 I30:R31 O28:R29">
    <cfRule type="expression" dxfId="467" priority="37">
      <formula>LEN(TRIM(G47))=0</formula>
    </cfRule>
  </conditionalFormatting>
  <conditionalFormatting sqref="G10 I10 K10">
    <cfRule type="containsBlanks" dxfId="466" priority="30">
      <formula>LEN(TRIM(G10))=0</formula>
    </cfRule>
  </conditionalFormatting>
  <conditionalFormatting sqref="M10">
    <cfRule type="containsBlanks" dxfId="465" priority="29">
      <formula>LEN(TRIM(M10))=0</formula>
    </cfRule>
  </conditionalFormatting>
  <conditionalFormatting sqref="E10">
    <cfRule type="containsBlanks" dxfId="464" priority="28">
      <formula>LEN(TRIM(E10))=0</formula>
    </cfRule>
  </conditionalFormatting>
  <conditionalFormatting sqref="C10">
    <cfRule type="containsBlanks" dxfId="463" priority="27">
      <formula>LEN(TRIM(C10))=0</formula>
    </cfRule>
  </conditionalFormatting>
  <conditionalFormatting sqref="G16:G17 I16:I17 K16:K17">
    <cfRule type="containsBlanks" dxfId="462" priority="26">
      <formula>LEN(TRIM(G16))=0</formula>
    </cfRule>
  </conditionalFormatting>
  <conditionalFormatting sqref="M16:M17">
    <cfRule type="containsBlanks" dxfId="461" priority="25">
      <formula>LEN(TRIM(M16))=0</formula>
    </cfRule>
  </conditionalFormatting>
  <conditionalFormatting sqref="E16">
    <cfRule type="containsBlanks" dxfId="460" priority="24">
      <formula>LEN(TRIM(E16))=0</formula>
    </cfRule>
  </conditionalFormatting>
  <conditionalFormatting sqref="C16">
    <cfRule type="containsBlanks" dxfId="459" priority="23">
      <formula>LEN(TRIM(C16))=0</formula>
    </cfRule>
  </conditionalFormatting>
  <conditionalFormatting sqref="E17">
    <cfRule type="containsBlanks" dxfId="458" priority="22">
      <formula>LEN(TRIM(E17))=0</formula>
    </cfRule>
  </conditionalFormatting>
  <conditionalFormatting sqref="C17">
    <cfRule type="containsBlanks" dxfId="457" priority="21">
      <formula>LEN(TRIM(C17))=0</formula>
    </cfRule>
  </conditionalFormatting>
  <conditionalFormatting sqref="G19 I19 K19">
    <cfRule type="containsBlanks" dxfId="456" priority="20">
      <formula>LEN(TRIM(G19))=0</formula>
    </cfRule>
  </conditionalFormatting>
  <conditionalFormatting sqref="M19">
    <cfRule type="containsBlanks" dxfId="455" priority="19">
      <formula>LEN(TRIM(M19))=0</formula>
    </cfRule>
  </conditionalFormatting>
  <conditionalFormatting sqref="E19">
    <cfRule type="containsBlanks" dxfId="454" priority="18">
      <formula>LEN(TRIM(E19))=0</formula>
    </cfRule>
  </conditionalFormatting>
  <conditionalFormatting sqref="C19">
    <cfRule type="containsBlanks" dxfId="453" priority="17">
      <formula>LEN(TRIM(C19))=0</formula>
    </cfRule>
  </conditionalFormatting>
  <conditionalFormatting sqref="G22 I22 K22">
    <cfRule type="containsBlanks" dxfId="452" priority="16">
      <formula>LEN(TRIM(G22))=0</formula>
    </cfRule>
  </conditionalFormatting>
  <conditionalFormatting sqref="M22">
    <cfRule type="containsBlanks" dxfId="451" priority="15">
      <formula>LEN(TRIM(M22))=0</formula>
    </cfRule>
  </conditionalFormatting>
  <conditionalFormatting sqref="E22">
    <cfRule type="containsBlanks" dxfId="450" priority="14">
      <formula>LEN(TRIM(E22))=0</formula>
    </cfRule>
  </conditionalFormatting>
  <conditionalFormatting sqref="C22">
    <cfRule type="containsBlanks" dxfId="449" priority="13">
      <formula>LEN(TRIM(C22))=0</formula>
    </cfRule>
  </conditionalFormatting>
  <conditionalFormatting sqref="G25 I25 K25">
    <cfRule type="containsBlanks" dxfId="448" priority="12">
      <formula>LEN(TRIM(G25))=0</formula>
    </cfRule>
  </conditionalFormatting>
  <conditionalFormatting sqref="M25">
    <cfRule type="containsBlanks" dxfId="447" priority="11">
      <formula>LEN(TRIM(M25))=0</formula>
    </cfRule>
  </conditionalFormatting>
  <conditionalFormatting sqref="E25">
    <cfRule type="containsBlanks" dxfId="446" priority="10">
      <formula>LEN(TRIM(E25))=0</formula>
    </cfRule>
  </conditionalFormatting>
  <conditionalFormatting sqref="C25">
    <cfRule type="containsBlanks" dxfId="445" priority="9">
      <formula>LEN(TRIM(C25))=0</formula>
    </cfRule>
  </conditionalFormatting>
  <conditionalFormatting sqref="M29">
    <cfRule type="containsBlanks" dxfId="444" priority="7">
      <formula>LEN(TRIM(M29))=0</formula>
    </cfRule>
  </conditionalFormatting>
  <conditionalFormatting sqref="G29 I29 K29">
    <cfRule type="containsBlanks" dxfId="443" priority="8">
      <formula>LEN(TRIM(G29))=0</formula>
    </cfRule>
  </conditionalFormatting>
  <conditionalFormatting sqref="E29">
    <cfRule type="containsBlanks" dxfId="442" priority="6">
      <formula>LEN(TRIM(E29))=0</formula>
    </cfRule>
  </conditionalFormatting>
  <conditionalFormatting sqref="C29">
    <cfRule type="containsBlanks" dxfId="441" priority="5">
      <formula>LEN(TRIM(C29))=0</formula>
    </cfRule>
  </conditionalFormatting>
  <conditionalFormatting sqref="G28 I28 K28">
    <cfRule type="containsBlanks" dxfId="440" priority="4">
      <formula>LEN(TRIM(G28))=0</formula>
    </cfRule>
  </conditionalFormatting>
  <conditionalFormatting sqref="M28">
    <cfRule type="containsBlanks" dxfId="439" priority="3">
      <formula>LEN(TRIM(M28))=0</formula>
    </cfRule>
  </conditionalFormatting>
  <conditionalFormatting sqref="E28">
    <cfRule type="containsBlanks" dxfId="438" priority="2">
      <formula>LEN(TRIM(E28))=0</formula>
    </cfRule>
  </conditionalFormatting>
  <conditionalFormatting sqref="C28">
    <cfRule type="containsBlanks" dxfId="437" priority="1">
      <formula>LEN(TRIM(C28))=0</formula>
    </cfRule>
  </conditionalFormatting>
  <pageMargins left="0.7" right="0.7" top="0.75" bottom="0.75" header="0.51180555555555496" footer="0.51180555555555496"/>
  <pageSetup paperSize="9" firstPageNumber="0" orientation="landscape" horizontalDpi="300" verticalDpi="300"/>
  <drawing r:id="rId1"/>
</worksheet>
</file>

<file path=docProps/app.xml><?xml version="1.0" encoding="utf-8"?>
<Properties xmlns="http://schemas.openxmlformats.org/officeDocument/2006/extended-properties" xmlns:vt="http://schemas.openxmlformats.org/officeDocument/2006/docPropsVTypes">
  <Template/>
  <TotalTime>7</TotalTime>
  <Application>Microsoft Macintosh Excel</Application>
  <DocSecurity>0</DocSecurity>
  <ScaleCrop>false</ScaleCrop>
  <HeadingPairs>
    <vt:vector size="2" baseType="variant">
      <vt:variant>
        <vt:lpstr>Fogli di lavoro</vt:lpstr>
      </vt:variant>
      <vt:variant>
        <vt:i4>21</vt:i4>
      </vt:variant>
    </vt:vector>
  </HeadingPairs>
  <TitlesOfParts>
    <vt:vector size="21" baseType="lpstr">
      <vt:lpstr>SETTING</vt:lpstr>
      <vt:lpstr>INPUT_SP</vt:lpstr>
      <vt:lpstr>INPUT_CE</vt:lpstr>
      <vt:lpstr>INVESTIMENTI</vt:lpstr>
      <vt:lpstr>FONTI_DI_FINANZIAMENTO</vt:lpstr>
      <vt:lpstr>RICAVI_COSTI_GESTIONE</vt:lpstr>
      <vt:lpstr>GESTIONE_CREDITI_DEBITI</vt:lpstr>
      <vt:lpstr>STATO_PATRIMONIALE</vt:lpstr>
      <vt:lpstr>CONTO_ECONOMICO</vt:lpstr>
      <vt:lpstr>CE Mensile</vt:lpstr>
      <vt:lpstr>KPI</vt:lpstr>
      <vt:lpstr>FTE</vt:lpstr>
      <vt:lpstr>CASH_FLOW</vt:lpstr>
      <vt:lpstr>PFN</vt:lpstr>
      <vt:lpstr>RATING</vt:lpstr>
      <vt:lpstr>INDICI</vt:lpstr>
      <vt:lpstr>VALUTAZIONE_PERFORMANCE</vt:lpstr>
      <vt:lpstr>FINANCIAL_HIGHLIGHTS</vt:lpstr>
      <vt:lpstr>ANALISI_FINANZIARIA_PROGETTO</vt:lpstr>
      <vt:lpstr>CASSA_MENSILE</vt:lpstr>
      <vt:lpstr>RATING_MCC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leonardo poppi</dc:creator>
  <dc:description/>
  <cp:lastModifiedBy>Carlo Allevi</cp:lastModifiedBy>
  <cp:revision>2</cp:revision>
  <cp:lastPrinted>2022-04-05T08:51:44Z</cp:lastPrinted>
  <dcterms:created xsi:type="dcterms:W3CDTF">2022-03-22T07:12:41Z</dcterms:created>
  <dcterms:modified xsi:type="dcterms:W3CDTF">2022-11-16T09:15:01Z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